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255" windowWidth="10455" windowHeight="6390"/>
  </bookViews>
  <sheets>
    <sheet name="Instructions" sheetId="241" r:id="rId1"/>
    <sheet name="ES-LP calc" sheetId="240" r:id="rId2"/>
    <sheet name="Parallel Data" sheetId="246" r:id="rId3"/>
    <sheet name="Parallel ES(L) Analysis" sheetId="248" r:id="rId4"/>
    <sheet name="Parallel Forecasts" sheetId="247" r:id="rId5"/>
    <sheet name="Example Data" sheetId="242" r:id="rId6"/>
    <sheet name="Example ES(L) Analysis" sheetId="245" r:id="rId7"/>
  </sheets>
  <calcPr calcId="145621"/>
</workbook>
</file>

<file path=xl/calcChain.xml><?xml version="1.0" encoding="utf-8"?>
<calcChain xmlns="http://schemas.openxmlformats.org/spreadsheetml/2006/main">
  <c r="F34" i="245" l="1"/>
  <c r="E34" i="245"/>
  <c r="D34" i="245"/>
  <c r="C34" i="245"/>
  <c r="M33" i="245"/>
  <c r="L33" i="245"/>
  <c r="D33" i="245"/>
  <c r="C33" i="245"/>
  <c r="M32" i="245"/>
  <c r="L32" i="245"/>
  <c r="C32" i="245"/>
  <c r="D31" i="245"/>
  <c r="C31" i="245"/>
  <c r="M30" i="245"/>
  <c r="L30" i="245"/>
  <c r="C30" i="245"/>
  <c r="M29" i="245"/>
  <c r="L29" i="245"/>
  <c r="B36" i="245"/>
  <c r="B37" i="245" s="1"/>
  <c r="B39" i="245" l="1"/>
  <c r="B38" i="245"/>
  <c r="C29" i="245"/>
  <c r="C36" i="245" s="1"/>
  <c r="C37" i="245" s="1"/>
  <c r="B3" i="247"/>
  <c r="C3" i="247"/>
  <c r="D3" i="247"/>
  <c r="E3" i="247"/>
  <c r="F3" i="247"/>
  <c r="G3" i="247"/>
  <c r="H3" i="247"/>
  <c r="I3" i="247"/>
  <c r="J3" i="247"/>
  <c r="K3" i="247"/>
  <c r="L3" i="247"/>
  <c r="M3" i="247"/>
  <c r="N3" i="247"/>
  <c r="O3" i="247"/>
  <c r="P3" i="247"/>
  <c r="Q3" i="247"/>
  <c r="R3" i="247"/>
  <c r="S3" i="247"/>
  <c r="T3" i="247"/>
  <c r="U3" i="247"/>
  <c r="V3" i="247"/>
  <c r="W3" i="247"/>
  <c r="X3" i="247"/>
  <c r="Y3" i="247"/>
  <c r="Z3" i="247"/>
  <c r="AA3" i="247"/>
  <c r="AB3" i="247"/>
  <c r="AC3" i="247"/>
  <c r="AD3" i="247"/>
  <c r="AE3" i="247"/>
  <c r="A29" i="248"/>
  <c r="A30" i="248"/>
  <c r="A31" i="248"/>
  <c r="A32" i="248"/>
  <c r="A33" i="248"/>
  <c r="A34" i="248"/>
  <c r="C3" i="240"/>
  <c r="E3" i="240" s="1"/>
  <c r="K3" i="240"/>
  <c r="A3" i="248"/>
  <c r="A4" i="248"/>
  <c r="A5" i="248"/>
  <c r="A6" i="248"/>
  <c r="A7" i="248"/>
  <c r="A8" i="248"/>
  <c r="A9" i="248"/>
  <c r="B6" i="248"/>
  <c r="B32" i="248" s="1"/>
  <c r="B7" i="248"/>
  <c r="B33" i="248" s="1"/>
  <c r="B8" i="248"/>
  <c r="B34" i="248" s="1"/>
  <c r="N3" i="248"/>
  <c r="N29" i="248" s="1"/>
  <c r="O3" i="248"/>
  <c r="O29" i="248" s="1"/>
  <c r="P3" i="248"/>
  <c r="P29" i="248" s="1"/>
  <c r="Q3" i="248"/>
  <c r="Q29" i="248" s="1"/>
  <c r="R3" i="248"/>
  <c r="R29" i="248" s="1"/>
  <c r="S3" i="248"/>
  <c r="S29" i="248" s="1"/>
  <c r="T3" i="248"/>
  <c r="T29" i="248" s="1"/>
  <c r="U3" i="248"/>
  <c r="U29" i="248" s="1"/>
  <c r="V3" i="248"/>
  <c r="V29" i="248" s="1"/>
  <c r="W3" i="248"/>
  <c r="W29" i="248" s="1"/>
  <c r="X3" i="248"/>
  <c r="X29" i="248" s="1"/>
  <c r="Y3" i="248"/>
  <c r="Y29" i="248" s="1"/>
  <c r="Z3" i="248"/>
  <c r="Z29" i="248" s="1"/>
  <c r="AA3" i="248"/>
  <c r="AA29" i="248" s="1"/>
  <c r="AB3" i="248"/>
  <c r="AB29" i="248" s="1"/>
  <c r="AC3" i="248"/>
  <c r="AC29" i="248" s="1"/>
  <c r="AD3" i="248"/>
  <c r="AD29" i="248" s="1"/>
  <c r="AE3" i="248"/>
  <c r="AE29" i="248" s="1"/>
  <c r="V4" i="248"/>
  <c r="V30" i="248" s="1"/>
  <c r="W4" i="248"/>
  <c r="W30" i="248" s="1"/>
  <c r="X4" i="248"/>
  <c r="X30" i="248" s="1"/>
  <c r="Y4" i="248"/>
  <c r="Y30" i="248" s="1"/>
  <c r="Z4" i="248"/>
  <c r="Z30" i="248" s="1"/>
  <c r="AA4" i="248"/>
  <c r="AA30" i="248" s="1"/>
  <c r="AB4" i="248"/>
  <c r="AB30" i="248" s="1"/>
  <c r="AC4" i="248"/>
  <c r="AC30" i="248" s="1"/>
  <c r="AD4" i="248"/>
  <c r="AD30" i="248" s="1"/>
  <c r="AE4" i="248"/>
  <c r="AE30" i="248" s="1"/>
  <c r="C6" i="248"/>
  <c r="C32" i="248" s="1"/>
  <c r="N6" i="248"/>
  <c r="N32" i="248" s="1"/>
  <c r="O6" i="248"/>
  <c r="O32" i="248" s="1"/>
  <c r="P6" i="248"/>
  <c r="P32" i="248" s="1"/>
  <c r="Q6" i="248"/>
  <c r="Q32" i="248" s="1"/>
  <c r="R6" i="248"/>
  <c r="R32" i="248" s="1"/>
  <c r="S6" i="248"/>
  <c r="S32" i="248" s="1"/>
  <c r="T6" i="248"/>
  <c r="T32" i="248" s="1"/>
  <c r="U6" i="248"/>
  <c r="U32" i="248" s="1"/>
  <c r="V6" i="248"/>
  <c r="V32" i="248" s="1"/>
  <c r="W6" i="248"/>
  <c r="W32" i="248" s="1"/>
  <c r="X6" i="248"/>
  <c r="X32" i="248" s="1"/>
  <c r="Y6" i="248"/>
  <c r="Y32" i="248" s="1"/>
  <c r="Z6" i="248"/>
  <c r="Z32" i="248" s="1"/>
  <c r="AA6" i="248"/>
  <c r="AA32" i="248" s="1"/>
  <c r="AB6" i="248"/>
  <c r="AB32" i="248" s="1"/>
  <c r="AC6" i="248"/>
  <c r="AC32" i="248" s="1"/>
  <c r="AD6" i="248"/>
  <c r="AD32" i="248" s="1"/>
  <c r="AE6" i="248"/>
  <c r="AE32" i="248" s="1"/>
  <c r="C7" i="248"/>
  <c r="C33" i="248" s="1"/>
  <c r="D7" i="248"/>
  <c r="D33" i="248" s="1"/>
  <c r="N7" i="248"/>
  <c r="N33" i="248" s="1"/>
  <c r="O7" i="248"/>
  <c r="O33" i="248" s="1"/>
  <c r="P7" i="248"/>
  <c r="P33" i="248" s="1"/>
  <c r="Q7" i="248"/>
  <c r="Q33" i="248" s="1"/>
  <c r="R7" i="248"/>
  <c r="R33" i="248" s="1"/>
  <c r="S7" i="248"/>
  <c r="S33" i="248" s="1"/>
  <c r="T7" i="248"/>
  <c r="T33" i="248" s="1"/>
  <c r="U7" i="248"/>
  <c r="U33" i="248" s="1"/>
  <c r="V7" i="248"/>
  <c r="V33" i="248" s="1"/>
  <c r="W7" i="248"/>
  <c r="W33" i="248" s="1"/>
  <c r="X7" i="248"/>
  <c r="X33" i="248" s="1"/>
  <c r="Y7" i="248"/>
  <c r="Y33" i="248" s="1"/>
  <c r="Z7" i="248"/>
  <c r="Z33" i="248" s="1"/>
  <c r="AA7" i="248"/>
  <c r="AA33" i="248" s="1"/>
  <c r="AB7" i="248"/>
  <c r="AB33" i="248" s="1"/>
  <c r="AC7" i="248"/>
  <c r="AC33" i="248" s="1"/>
  <c r="AD7" i="248"/>
  <c r="AD33" i="248" s="1"/>
  <c r="AE7" i="248"/>
  <c r="AE33" i="248" s="1"/>
  <c r="C8" i="248"/>
  <c r="C34" i="248" s="1"/>
  <c r="D8" i="248"/>
  <c r="D34" i="248" s="1"/>
  <c r="E8" i="248"/>
  <c r="E34" i="248" s="1"/>
  <c r="F8" i="248"/>
  <c r="F34" i="248" s="1"/>
  <c r="P8" i="248"/>
  <c r="P34" i="248" s="1"/>
  <c r="Q8" i="248"/>
  <c r="Q34" i="248" s="1"/>
  <c r="R8" i="248"/>
  <c r="R34" i="248" s="1"/>
  <c r="S8" i="248"/>
  <c r="S34" i="248" s="1"/>
  <c r="T8" i="248"/>
  <c r="T34" i="248" s="1"/>
  <c r="U8" i="248"/>
  <c r="U34" i="248" s="1"/>
  <c r="V8" i="248"/>
  <c r="V34" i="248" s="1"/>
  <c r="W8" i="248"/>
  <c r="W34" i="248" s="1"/>
  <c r="X8" i="248"/>
  <c r="X34" i="248" s="1"/>
  <c r="Y8" i="248"/>
  <c r="Y34" i="248" s="1"/>
  <c r="Z8" i="248"/>
  <c r="Z34" i="248" s="1"/>
  <c r="AA8" i="248"/>
  <c r="AA34" i="248" s="1"/>
  <c r="AB8" i="248"/>
  <c r="AB34" i="248" s="1"/>
  <c r="AC8" i="248"/>
  <c r="AC34" i="248" s="1"/>
  <c r="AD8" i="248"/>
  <c r="AD34" i="248" s="1"/>
  <c r="AE8" i="248"/>
  <c r="AE34" i="248" s="1"/>
  <c r="AB9" i="248"/>
  <c r="O1" i="248"/>
  <c r="C3" i="248" s="1"/>
  <c r="D2" i="247"/>
  <c r="E2" i="247" s="1"/>
  <c r="F2" i="247" s="1"/>
  <c r="G2" i="247" s="1"/>
  <c r="H2" i="247" s="1"/>
  <c r="I2" i="247" s="1"/>
  <c r="J2" i="247" s="1"/>
  <c r="K2" i="247" s="1"/>
  <c r="L2" i="247" s="1"/>
  <c r="M2" i="247" s="1"/>
  <c r="N2" i="247" s="1"/>
  <c r="O2" i="247" s="1"/>
  <c r="P2" i="247" s="1"/>
  <c r="C2" i="247"/>
  <c r="AE11" i="246"/>
  <c r="AD11" i="246"/>
  <c r="AB11" i="246"/>
  <c r="AA11" i="246"/>
  <c r="Y11" i="246"/>
  <c r="X11" i="246"/>
  <c r="V11" i="246"/>
  <c r="U11" i="246"/>
  <c r="S11" i="246"/>
  <c r="R11" i="246"/>
  <c r="P11" i="246"/>
  <c r="O11" i="246"/>
  <c r="M11" i="246"/>
  <c r="C11" i="246"/>
  <c r="C10" i="246"/>
  <c r="E7" i="246"/>
  <c r="F7" i="246" s="1"/>
  <c r="G7" i="246" s="1"/>
  <c r="H7" i="246" s="1"/>
  <c r="I7" i="246" s="1"/>
  <c r="J7" i="246" s="1"/>
  <c r="K7" i="246" s="1"/>
  <c r="L7" i="246" s="1"/>
  <c r="M7" i="246" s="1"/>
  <c r="N7" i="246" s="1"/>
  <c r="O7" i="246" s="1"/>
  <c r="P7" i="246" s="1"/>
  <c r="Q7" i="246" s="1"/>
  <c r="R7" i="246" s="1"/>
  <c r="S7" i="246" s="1"/>
  <c r="T7" i="246" s="1"/>
  <c r="U7" i="246" s="1"/>
  <c r="V7" i="246" s="1"/>
  <c r="D7" i="246"/>
  <c r="D5" i="246"/>
  <c r="E5" i="246" s="1"/>
  <c r="F5" i="246" s="1"/>
  <c r="G5" i="246" s="1"/>
  <c r="H5" i="246" s="1"/>
  <c r="I5" i="246" s="1"/>
  <c r="J5" i="246" s="1"/>
  <c r="K5" i="246" s="1"/>
  <c r="L5" i="246" s="1"/>
  <c r="M5" i="246" s="1"/>
  <c r="N5" i="246" s="1"/>
  <c r="O5" i="246" s="1"/>
  <c r="P5" i="246" s="1"/>
  <c r="Q5" i="246" s="1"/>
  <c r="R5" i="246" s="1"/>
  <c r="S5" i="246" s="1"/>
  <c r="T5" i="246" s="1"/>
  <c r="U5" i="246" s="1"/>
  <c r="V5" i="246" s="1"/>
  <c r="E4" i="246"/>
  <c r="D4" i="246"/>
  <c r="D11" i="246" s="1"/>
  <c r="D3" i="246"/>
  <c r="D2" i="246"/>
  <c r="E2" i="246" s="1"/>
  <c r="E8" i="246" s="1"/>
  <c r="C39" i="245" l="1"/>
  <c r="C38" i="245"/>
  <c r="D9" i="246"/>
  <c r="L6" i="248"/>
  <c r="O8" i="248"/>
  <c r="M7" i="248"/>
  <c r="N8" i="248"/>
  <c r="L7" i="248"/>
  <c r="M3" i="248"/>
  <c r="M6" i="248"/>
  <c r="L3" i="248"/>
  <c r="L8" i="248"/>
  <c r="L9" i="248"/>
  <c r="H8" i="248"/>
  <c r="J8" i="248"/>
  <c r="K7" i="248"/>
  <c r="G7" i="248"/>
  <c r="H6" i="248"/>
  <c r="D6" i="248"/>
  <c r="M8" i="248"/>
  <c r="I8" i="248"/>
  <c r="J7" i="248"/>
  <c r="F7" i="248"/>
  <c r="K6" i="248"/>
  <c r="G6" i="248"/>
  <c r="I7" i="248"/>
  <c r="E7" i="248"/>
  <c r="J6" i="248"/>
  <c r="F6" i="248"/>
  <c r="K8" i="248"/>
  <c r="G8" i="248"/>
  <c r="H7" i="248"/>
  <c r="I6" i="248"/>
  <c r="E6" i="248"/>
  <c r="T9" i="248"/>
  <c r="D9" i="248"/>
  <c r="AB5" i="248"/>
  <c r="AB31" i="248" s="1"/>
  <c r="L5" i="248"/>
  <c r="I4" i="248"/>
  <c r="B9" i="248"/>
  <c r="B5" i="248"/>
  <c r="B31" i="248" s="1"/>
  <c r="P9" i="248"/>
  <c r="X5" i="248"/>
  <c r="X31" i="248" s="1"/>
  <c r="H5" i="248"/>
  <c r="U4" i="248"/>
  <c r="U30" i="248" s="1"/>
  <c r="E4" i="248"/>
  <c r="T5" i="248"/>
  <c r="T31" i="248" s="1"/>
  <c r="D5" i="248"/>
  <c r="D31" i="248" s="1"/>
  <c r="Q4" i="248"/>
  <c r="Q30" i="248" s="1"/>
  <c r="J3" i="248"/>
  <c r="X9" i="248"/>
  <c r="H9" i="248"/>
  <c r="P5" i="248"/>
  <c r="P31" i="248" s="1"/>
  <c r="M4" i="248"/>
  <c r="F3" i="248"/>
  <c r="AE9" i="248"/>
  <c r="W9" i="248"/>
  <c r="O9" i="248"/>
  <c r="G9" i="248"/>
  <c r="C9" i="248"/>
  <c r="AE5" i="248"/>
  <c r="AE31" i="248" s="1"/>
  <c r="W5" i="248"/>
  <c r="W31" i="248" s="1"/>
  <c r="O5" i="248"/>
  <c r="G5" i="248"/>
  <c r="T4" i="248"/>
  <c r="T30" i="248" s="1"/>
  <c r="L4" i="248"/>
  <c r="I3" i="248"/>
  <c r="E3" i="248"/>
  <c r="B4" i="248"/>
  <c r="B30" i="248" s="1"/>
  <c r="AD9" i="248"/>
  <c r="Z9" i="248"/>
  <c r="V9" i="248"/>
  <c r="R9" i="248"/>
  <c r="N9" i="248"/>
  <c r="J9" i="248"/>
  <c r="F9" i="248"/>
  <c r="AD5" i="248"/>
  <c r="AD31" i="248" s="1"/>
  <c r="Z5" i="248"/>
  <c r="Z31" i="248" s="1"/>
  <c r="V5" i="248"/>
  <c r="V31" i="248" s="1"/>
  <c r="R5" i="248"/>
  <c r="R31" i="248" s="1"/>
  <c r="N5" i="248"/>
  <c r="J5" i="248"/>
  <c r="F5" i="248"/>
  <c r="S4" i="248"/>
  <c r="S30" i="248" s="1"/>
  <c r="O4" i="248"/>
  <c r="O30" i="248" s="1"/>
  <c r="K4" i="248"/>
  <c r="G4" i="248"/>
  <c r="C4" i="248"/>
  <c r="C30" i="248" s="1"/>
  <c r="H3" i="248"/>
  <c r="D3" i="248"/>
  <c r="B3" i="248"/>
  <c r="B29" i="248" s="1"/>
  <c r="C29" i="248" s="1"/>
  <c r="AA9" i="248"/>
  <c r="S9" i="248"/>
  <c r="K9" i="248"/>
  <c r="AA5" i="248"/>
  <c r="AA31" i="248" s="1"/>
  <c r="S5" i="248"/>
  <c r="S31" i="248" s="1"/>
  <c r="K5" i="248"/>
  <c r="C5" i="248"/>
  <c r="C31" i="248" s="1"/>
  <c r="P4" i="248"/>
  <c r="P30" i="248" s="1"/>
  <c r="H4" i="248"/>
  <c r="D4" i="248"/>
  <c r="AC9" i="248"/>
  <c r="Y9" i="248"/>
  <c r="U9" i="248"/>
  <c r="Q9" i="248"/>
  <c r="M9" i="248"/>
  <c r="I9" i="248"/>
  <c r="E9" i="248"/>
  <c r="AC5" i="248"/>
  <c r="AC31" i="248" s="1"/>
  <c r="Y5" i="248"/>
  <c r="Y31" i="248" s="1"/>
  <c r="U5" i="248"/>
  <c r="U31" i="248" s="1"/>
  <c r="Q5" i="248"/>
  <c r="Q31" i="248" s="1"/>
  <c r="M5" i="248"/>
  <c r="I5" i="248"/>
  <c r="E5" i="248"/>
  <c r="R4" i="248"/>
  <c r="R30" i="248" s="1"/>
  <c r="N4" i="248"/>
  <c r="N30" i="248" s="1"/>
  <c r="J4" i="248"/>
  <c r="F4" i="248"/>
  <c r="K3" i="248"/>
  <c r="G3" i="248"/>
  <c r="D3" i="240"/>
  <c r="F3" i="240" s="1"/>
  <c r="F2" i="246"/>
  <c r="E11" i="246"/>
  <c r="D10" i="246"/>
  <c r="F4" i="246"/>
  <c r="E3" i="246"/>
  <c r="E9" i="246"/>
  <c r="B36" i="248" l="1"/>
  <c r="B37" i="248" s="1"/>
  <c r="E10" i="246"/>
  <c r="F3" i="246"/>
  <c r="F9" i="246"/>
  <c r="G2" i="246"/>
  <c r="G4" i="246"/>
  <c r="F11" i="246"/>
  <c r="G3" i="246" l="1"/>
  <c r="F10" i="246"/>
  <c r="H4" i="246"/>
  <c r="G11" i="246"/>
  <c r="G9" i="246"/>
  <c r="H2" i="246"/>
  <c r="H8" i="246" l="1"/>
  <c r="H11" i="246" s="1"/>
  <c r="I2" i="246"/>
  <c r="H9" i="246"/>
  <c r="I4" i="246"/>
  <c r="G10" i="246"/>
  <c r="H3" i="246"/>
  <c r="J2" i="246" l="1"/>
  <c r="I9" i="246"/>
  <c r="H10" i="246"/>
  <c r="I3" i="246"/>
  <c r="I11" i="246"/>
  <c r="J4" i="246"/>
  <c r="I10" i="246" l="1"/>
  <c r="J3" i="246"/>
  <c r="K4" i="246"/>
  <c r="J11" i="246"/>
  <c r="J9" i="246"/>
  <c r="K2" i="246"/>
  <c r="K3" i="246" l="1"/>
  <c r="J10" i="246"/>
  <c r="L4" i="246"/>
  <c r="L11" i="246" s="1"/>
  <c r="K11" i="246"/>
  <c r="K9" i="246"/>
  <c r="L2" i="246"/>
  <c r="K8" i="246"/>
  <c r="L9" i="246" l="1"/>
  <c r="M2" i="246"/>
  <c r="L3" i="246"/>
  <c r="K10" i="246"/>
  <c r="L10" i="246" l="1"/>
  <c r="M3" i="246"/>
  <c r="M9" i="246"/>
  <c r="N2" i="246"/>
  <c r="N9" i="246" l="1"/>
  <c r="O2" i="246"/>
  <c r="N8" i="246"/>
  <c r="N11" i="246" s="1"/>
  <c r="M10" i="246"/>
  <c r="N3" i="246"/>
  <c r="O3" i="246" l="1"/>
  <c r="N10" i="246"/>
  <c r="O9" i="246"/>
  <c r="P2" i="246"/>
  <c r="O10" i="246" l="1"/>
  <c r="P3" i="246"/>
  <c r="Q2" i="246"/>
  <c r="P9" i="246"/>
  <c r="Q8" i="246" l="1"/>
  <c r="Q11" i="246" s="1"/>
  <c r="R2" i="246"/>
  <c r="Q9" i="246"/>
  <c r="P10" i="246"/>
  <c r="Q3" i="246"/>
  <c r="Q10" i="246" l="1"/>
  <c r="R3" i="246"/>
  <c r="R9" i="246"/>
  <c r="S2" i="246"/>
  <c r="S9" i="246" l="1"/>
  <c r="T2" i="246"/>
  <c r="S3" i="246"/>
  <c r="R10" i="246"/>
  <c r="T8" i="246" l="1"/>
  <c r="T11" i="246" s="1"/>
  <c r="T9" i="246"/>
  <c r="U2" i="246"/>
  <c r="T3" i="246"/>
  <c r="S10" i="246"/>
  <c r="T10" i="246" l="1"/>
  <c r="U3" i="246"/>
  <c r="U9" i="246"/>
  <c r="V2" i="246"/>
  <c r="V9" i="246" l="1"/>
  <c r="W2" i="246"/>
  <c r="U10" i="246"/>
  <c r="V3" i="246"/>
  <c r="V10" i="246" s="1"/>
  <c r="W9" i="246" l="1"/>
  <c r="X2" i="246"/>
  <c r="W8" i="246"/>
  <c r="W11" i="246" s="1"/>
  <c r="Y2" i="246" l="1"/>
  <c r="X9" i="246"/>
  <c r="Z2" i="246" l="1"/>
  <c r="Y9" i="246"/>
  <c r="Z9" i="246" l="1"/>
  <c r="AA2" i="246"/>
  <c r="Z8" i="246"/>
  <c r="Z11" i="246" s="1"/>
  <c r="AA9" i="246" l="1"/>
  <c r="AB2" i="246"/>
  <c r="AB9" i="246" l="1"/>
  <c r="AC2" i="246"/>
  <c r="AC8" i="246" l="1"/>
  <c r="AC11" i="246" s="1"/>
  <c r="AC9" i="246"/>
  <c r="AD2" i="246"/>
  <c r="AD9" i="246" l="1"/>
  <c r="AE2" i="246"/>
  <c r="AE9" i="246" l="1"/>
  <c r="AF2" i="246"/>
  <c r="AF8" i="246" l="1"/>
  <c r="AF11" i="246" s="1"/>
  <c r="AF9" i="246"/>
  <c r="N2" i="240" l="1"/>
  <c r="M9" i="245" l="1"/>
  <c r="L9" i="245"/>
  <c r="K9" i="245"/>
  <c r="J9" i="245"/>
  <c r="I9" i="245"/>
  <c r="H9" i="245"/>
  <c r="G9" i="245"/>
  <c r="F9" i="245"/>
  <c r="E9" i="245"/>
  <c r="D9" i="245"/>
  <c r="C9" i="245"/>
  <c r="M8" i="245"/>
  <c r="L8" i="245"/>
  <c r="K8" i="245"/>
  <c r="J8" i="245"/>
  <c r="I8" i="245"/>
  <c r="H8" i="245"/>
  <c r="G8" i="245"/>
  <c r="K7" i="245"/>
  <c r="J7" i="245"/>
  <c r="I7" i="245"/>
  <c r="H7" i="245"/>
  <c r="G7" i="245"/>
  <c r="F7" i="245"/>
  <c r="E7" i="245"/>
  <c r="K6" i="245"/>
  <c r="J6" i="245"/>
  <c r="I6" i="245"/>
  <c r="H6" i="245"/>
  <c r="G6" i="245"/>
  <c r="F6" i="245"/>
  <c r="E6" i="245"/>
  <c r="D6" i="245"/>
  <c r="M5" i="245"/>
  <c r="L5" i="245"/>
  <c r="K5" i="245"/>
  <c r="J5" i="245"/>
  <c r="I5" i="245"/>
  <c r="H5" i="245"/>
  <c r="G5" i="245"/>
  <c r="F5" i="245"/>
  <c r="E5" i="245"/>
  <c r="K4" i="245"/>
  <c r="J4" i="245"/>
  <c r="I4" i="245"/>
  <c r="H4" i="245"/>
  <c r="G4" i="245"/>
  <c r="F4" i="245"/>
  <c r="E4" i="245"/>
  <c r="D4" i="245"/>
  <c r="K3" i="245"/>
  <c r="J3" i="245"/>
  <c r="I3" i="245"/>
  <c r="H3" i="245"/>
  <c r="G3" i="245"/>
  <c r="F3" i="245"/>
  <c r="E3" i="245"/>
  <c r="D3" i="245"/>
  <c r="C3" i="245"/>
  <c r="B53" i="240" l="1"/>
  <c r="C5" i="240"/>
  <c r="C4" i="240"/>
  <c r="E4" i="240" s="1"/>
  <c r="C6" i="240"/>
  <c r="D6" i="240" s="1"/>
  <c r="C7" i="240"/>
  <c r="E7" i="240" s="1"/>
  <c r="C8" i="240"/>
  <c r="E8" i="240" s="1"/>
  <c r="C9" i="240"/>
  <c r="D9" i="240" s="1"/>
  <c r="C10" i="240"/>
  <c r="D10" i="240" s="1"/>
  <c r="C11" i="240"/>
  <c r="E11" i="240" s="1"/>
  <c r="C12" i="240"/>
  <c r="D12" i="240" s="1"/>
  <c r="C13" i="240"/>
  <c r="E13" i="240" s="1"/>
  <c r="C14" i="240"/>
  <c r="E14" i="240" s="1"/>
  <c r="C15" i="240"/>
  <c r="E15" i="240" s="1"/>
  <c r="C16" i="240"/>
  <c r="E16" i="240" s="1"/>
  <c r="C17" i="240"/>
  <c r="E17" i="240" s="1"/>
  <c r="C18" i="240"/>
  <c r="E18" i="240" s="1"/>
  <c r="C19" i="240"/>
  <c r="E19" i="240" s="1"/>
  <c r="C20" i="240"/>
  <c r="D20" i="240" s="1"/>
  <c r="C21" i="240"/>
  <c r="E21" i="240" s="1"/>
  <c r="C22" i="240"/>
  <c r="E22" i="240" s="1"/>
  <c r="C23" i="240"/>
  <c r="E23" i="240" s="1"/>
  <c r="C24" i="240"/>
  <c r="E24" i="240" s="1"/>
  <c r="C25" i="240"/>
  <c r="E25" i="240" s="1"/>
  <c r="C26" i="240"/>
  <c r="E26" i="240" s="1"/>
  <c r="C27" i="240"/>
  <c r="E27" i="240" s="1"/>
  <c r="C28" i="240"/>
  <c r="E28" i="240" s="1"/>
  <c r="C29" i="240"/>
  <c r="E29" i="240" s="1"/>
  <c r="C30" i="240"/>
  <c r="E30" i="240" s="1"/>
  <c r="C31" i="240"/>
  <c r="E31" i="240" s="1"/>
  <c r="C32" i="240"/>
  <c r="E32" i="240" s="1"/>
  <c r="C33" i="240"/>
  <c r="E33" i="240"/>
  <c r="D33" i="240"/>
  <c r="F33" i="240"/>
  <c r="G33" i="240"/>
  <c r="O33" i="240" s="1"/>
  <c r="H33" i="240"/>
  <c r="C34" i="240"/>
  <c r="E34" i="240"/>
  <c r="D34" i="240"/>
  <c r="F34" i="240"/>
  <c r="G34" i="240"/>
  <c r="P34" i="240" s="1"/>
  <c r="Q34" i="240" s="1"/>
  <c r="H34" i="240"/>
  <c r="C35" i="240"/>
  <c r="E35" i="240"/>
  <c r="D35" i="240"/>
  <c r="F35" i="240"/>
  <c r="G35" i="240"/>
  <c r="O35" i="240" s="1"/>
  <c r="H35" i="240"/>
  <c r="C36" i="240"/>
  <c r="E36" i="240"/>
  <c r="D36" i="240"/>
  <c r="F36" i="240"/>
  <c r="G36" i="240"/>
  <c r="O36" i="240" s="1"/>
  <c r="H36" i="240"/>
  <c r="C37" i="240"/>
  <c r="E37" i="240"/>
  <c r="D37" i="240"/>
  <c r="F37" i="240"/>
  <c r="G37" i="240"/>
  <c r="P37" i="240" s="1"/>
  <c r="Q37" i="240" s="1"/>
  <c r="H37" i="240"/>
  <c r="C38" i="240"/>
  <c r="E38" i="240"/>
  <c r="D38" i="240"/>
  <c r="F38" i="240"/>
  <c r="G38" i="240"/>
  <c r="P38" i="240" s="1"/>
  <c r="Q38" i="240" s="1"/>
  <c r="H38" i="240"/>
  <c r="C39" i="240"/>
  <c r="E39" i="240"/>
  <c r="D39" i="240"/>
  <c r="F39" i="240"/>
  <c r="G39" i="240"/>
  <c r="O39" i="240" s="1"/>
  <c r="H39" i="240"/>
  <c r="C40" i="240"/>
  <c r="E40" i="240"/>
  <c r="D40" i="240"/>
  <c r="F40" i="240"/>
  <c r="G40" i="240"/>
  <c r="O40" i="240" s="1"/>
  <c r="H40" i="240"/>
  <c r="C41" i="240"/>
  <c r="E41" i="240"/>
  <c r="D41" i="240"/>
  <c r="F41" i="240"/>
  <c r="G41" i="240"/>
  <c r="P41" i="240" s="1"/>
  <c r="Q41" i="240" s="1"/>
  <c r="H41" i="240"/>
  <c r="C42" i="240"/>
  <c r="E42" i="240"/>
  <c r="D42" i="240"/>
  <c r="F42" i="240"/>
  <c r="G42" i="240"/>
  <c r="P42" i="240" s="1"/>
  <c r="Q42" i="240" s="1"/>
  <c r="H42" i="240"/>
  <c r="C43" i="240"/>
  <c r="E43" i="240"/>
  <c r="D43" i="240"/>
  <c r="F43" i="240"/>
  <c r="G43" i="240"/>
  <c r="P43" i="240" s="1"/>
  <c r="Q43" i="240" s="1"/>
  <c r="H43" i="240"/>
  <c r="C44" i="240"/>
  <c r="E44" i="240"/>
  <c r="D44" i="240"/>
  <c r="F44" i="240"/>
  <c r="G44" i="240"/>
  <c r="O44" i="240" s="1"/>
  <c r="H44" i="240"/>
  <c r="C45" i="240"/>
  <c r="E45" i="240"/>
  <c r="D45" i="240"/>
  <c r="F45" i="240"/>
  <c r="G45" i="240"/>
  <c r="P45" i="240" s="1"/>
  <c r="Q45" i="240" s="1"/>
  <c r="H45" i="240"/>
  <c r="C46" i="240"/>
  <c r="E46" i="240"/>
  <c r="D46" i="240"/>
  <c r="F46" i="240"/>
  <c r="G46" i="240"/>
  <c r="P46" i="240" s="1"/>
  <c r="Q46" i="240" s="1"/>
  <c r="H46" i="240"/>
  <c r="C47" i="240"/>
  <c r="E47" i="240"/>
  <c r="D47" i="240"/>
  <c r="F47" i="240"/>
  <c r="G47" i="240"/>
  <c r="O47" i="240" s="1"/>
  <c r="H47" i="240"/>
  <c r="C48" i="240"/>
  <c r="E48" i="240"/>
  <c r="D48" i="240"/>
  <c r="F48" i="240"/>
  <c r="G48" i="240"/>
  <c r="O48" i="240" s="1"/>
  <c r="H48" i="240"/>
  <c r="C49" i="240"/>
  <c r="E49" i="240"/>
  <c r="D49" i="240"/>
  <c r="F49" i="240"/>
  <c r="G49" i="240"/>
  <c r="O49" i="240" s="1"/>
  <c r="H49" i="240"/>
  <c r="C50" i="240"/>
  <c r="E50" i="240"/>
  <c r="D50" i="240"/>
  <c r="F50" i="240"/>
  <c r="G50" i="240"/>
  <c r="P50" i="240" s="1"/>
  <c r="Q50" i="240" s="1"/>
  <c r="H50" i="240"/>
  <c r="C51" i="240"/>
  <c r="E51" i="240"/>
  <c r="D51" i="240"/>
  <c r="F51" i="240"/>
  <c r="G51" i="240"/>
  <c r="P51" i="240" s="1"/>
  <c r="Q51" i="240" s="1"/>
  <c r="H51" i="240"/>
  <c r="C52" i="240"/>
  <c r="E52" i="240"/>
  <c r="D52" i="240"/>
  <c r="F52" i="240"/>
  <c r="G52" i="240"/>
  <c r="P52" i="240" s="1"/>
  <c r="Q52" i="240" s="1"/>
  <c r="H52" i="240"/>
  <c r="K4" i="240"/>
  <c r="K5" i="240" s="1"/>
  <c r="K6" i="240" s="1"/>
  <c r="K7" i="240" s="1"/>
  <c r="K8" i="240" s="1"/>
  <c r="K9" i="240" s="1"/>
  <c r="K10" i="240" s="1"/>
  <c r="K11" i="240" s="1"/>
  <c r="K12" i="240" s="1"/>
  <c r="K13" i="240" s="1"/>
  <c r="K14" i="240" s="1"/>
  <c r="K15" i="240" s="1"/>
  <c r="K16" i="240" s="1"/>
  <c r="L33" i="240"/>
  <c r="K33" i="240"/>
  <c r="M33" i="240"/>
  <c r="L34" i="240"/>
  <c r="K34" i="240"/>
  <c r="M34" i="240"/>
  <c r="L35" i="240"/>
  <c r="K35" i="240"/>
  <c r="M35" i="240"/>
  <c r="L36" i="240"/>
  <c r="K36" i="240"/>
  <c r="M36" i="240"/>
  <c r="L37" i="240"/>
  <c r="K37" i="240"/>
  <c r="M37" i="240"/>
  <c r="L38" i="240"/>
  <c r="K38" i="240"/>
  <c r="M38" i="240"/>
  <c r="L39" i="240"/>
  <c r="K39" i="240"/>
  <c r="M39" i="240"/>
  <c r="L40" i="240"/>
  <c r="K40" i="240"/>
  <c r="M40" i="240"/>
  <c r="L41" i="240"/>
  <c r="K41" i="240"/>
  <c r="M41" i="240"/>
  <c r="L42" i="240"/>
  <c r="K42" i="240"/>
  <c r="M42" i="240"/>
  <c r="L43" i="240"/>
  <c r="K43" i="240"/>
  <c r="M43" i="240"/>
  <c r="L44" i="240"/>
  <c r="K44" i="240"/>
  <c r="M44" i="240"/>
  <c r="L45" i="240"/>
  <c r="K45" i="240"/>
  <c r="M45" i="240"/>
  <c r="L46" i="240"/>
  <c r="K46" i="240"/>
  <c r="M46" i="240"/>
  <c r="L47" i="240"/>
  <c r="K47" i="240"/>
  <c r="M47" i="240"/>
  <c r="L48" i="240"/>
  <c r="K48" i="240"/>
  <c r="M48" i="240"/>
  <c r="L49" i="240"/>
  <c r="K49" i="240"/>
  <c r="M49" i="240"/>
  <c r="L50" i="240"/>
  <c r="K50" i="240"/>
  <c r="M50" i="240"/>
  <c r="L51" i="240"/>
  <c r="K51" i="240"/>
  <c r="M51" i="240"/>
  <c r="L52" i="240"/>
  <c r="K52" i="240"/>
  <c r="M52" i="240"/>
  <c r="J33" i="240"/>
  <c r="J34" i="240"/>
  <c r="J35" i="240"/>
  <c r="J36" i="240"/>
  <c r="J37" i="240"/>
  <c r="J38" i="240"/>
  <c r="J39" i="240"/>
  <c r="J40" i="240"/>
  <c r="J41" i="240"/>
  <c r="J42" i="240"/>
  <c r="J43" i="240"/>
  <c r="J44" i="240"/>
  <c r="J45" i="240"/>
  <c r="J46" i="240"/>
  <c r="J47" i="240"/>
  <c r="J48" i="240"/>
  <c r="J49" i="240"/>
  <c r="J50" i="240"/>
  <c r="J51" i="240"/>
  <c r="J52" i="240"/>
  <c r="I33" i="240"/>
  <c r="I34" i="240"/>
  <c r="I35" i="240"/>
  <c r="I36" i="240"/>
  <c r="I37" i="240"/>
  <c r="I38" i="240"/>
  <c r="I39" i="240"/>
  <c r="I40" i="240"/>
  <c r="I41" i="240"/>
  <c r="I42" i="240"/>
  <c r="I43" i="240"/>
  <c r="I44" i="240"/>
  <c r="I45" i="240"/>
  <c r="I46" i="240"/>
  <c r="I47" i="240"/>
  <c r="I48" i="240"/>
  <c r="I49" i="240"/>
  <c r="I50" i="240"/>
  <c r="I51" i="240"/>
  <c r="I52" i="240"/>
  <c r="D21" i="240"/>
  <c r="D27" i="240" l="1"/>
  <c r="F27" i="240" s="1"/>
  <c r="G27" i="240" s="1"/>
  <c r="G3" i="240"/>
  <c r="M3" i="240" s="1"/>
  <c r="D31" i="240"/>
  <c r="F31" i="240" s="1"/>
  <c r="G31" i="240" s="1"/>
  <c r="D29" i="240"/>
  <c r="F29" i="240" s="1"/>
  <c r="G29" i="240" s="1"/>
  <c r="D26" i="240"/>
  <c r="F26" i="240" s="1"/>
  <c r="G26" i="240" s="1"/>
  <c r="D32" i="240"/>
  <c r="F32" i="240" s="1"/>
  <c r="G32" i="240" s="1"/>
  <c r="D30" i="240"/>
  <c r="F30" i="240" s="1"/>
  <c r="G30" i="240" s="1"/>
  <c r="D28" i="240"/>
  <c r="F28" i="240" s="1"/>
  <c r="G28" i="240" s="1"/>
  <c r="O41" i="240"/>
  <c r="D18" i="240"/>
  <c r="F18" i="240" s="1"/>
  <c r="G18" i="240" s="1"/>
  <c r="O38" i="240"/>
  <c r="O50" i="240"/>
  <c r="E10" i="240"/>
  <c r="F10" i="240" s="1"/>
  <c r="G10" i="240" s="1"/>
  <c r="J10" i="240" s="1"/>
  <c r="P47" i="240"/>
  <c r="Q47" i="240" s="1"/>
  <c r="O51" i="240"/>
  <c r="P35" i="240"/>
  <c r="Q35" i="240" s="1"/>
  <c r="D25" i="240"/>
  <c r="F25" i="240" s="1"/>
  <c r="G25" i="240" s="1"/>
  <c r="D13" i="240"/>
  <c r="F13" i="240" s="1"/>
  <c r="G13" i="240" s="1"/>
  <c r="O13" i="240" s="1"/>
  <c r="E9" i="240"/>
  <c r="F9" i="240" s="1"/>
  <c r="G9" i="240" s="1"/>
  <c r="J9" i="240" s="1"/>
  <c r="D17" i="240"/>
  <c r="F17" i="240" s="1"/>
  <c r="G17" i="240" s="1"/>
  <c r="E6" i="240"/>
  <c r="F6" i="240" s="1"/>
  <c r="G6" i="240" s="1"/>
  <c r="M6" i="240" s="1"/>
  <c r="D14" i="240"/>
  <c r="F14" i="240" s="1"/>
  <c r="G14" i="240" s="1"/>
  <c r="O14" i="240" s="1"/>
  <c r="O43" i="240"/>
  <c r="P33" i="240"/>
  <c r="Q33" i="240" s="1"/>
  <c r="O37" i="240"/>
  <c r="P39" i="240"/>
  <c r="Q39" i="240" s="1"/>
  <c r="P49" i="240"/>
  <c r="Q49" i="240" s="1"/>
  <c r="O45" i="240"/>
  <c r="P36" i="240"/>
  <c r="Q36" i="240" s="1"/>
  <c r="P44" i="240"/>
  <c r="Q44" i="240" s="1"/>
  <c r="D22" i="240"/>
  <c r="F22" i="240" s="1"/>
  <c r="G22" i="240" s="1"/>
  <c r="F21" i="240"/>
  <c r="G21" i="240" s="1"/>
  <c r="K17" i="240"/>
  <c r="D5" i="240"/>
  <c r="D7" i="240"/>
  <c r="F7" i="240" s="1"/>
  <c r="G7" i="240" s="1"/>
  <c r="D15" i="240"/>
  <c r="F15" i="240" s="1"/>
  <c r="G15" i="240" s="1"/>
  <c r="D23" i="240"/>
  <c r="F23" i="240" s="1"/>
  <c r="G23" i="240" s="1"/>
  <c r="D16" i="240"/>
  <c r="F16" i="240" s="1"/>
  <c r="G16" i="240" s="1"/>
  <c r="D24" i="240"/>
  <c r="F24" i="240" s="1"/>
  <c r="G24" i="240" s="1"/>
  <c r="E20" i="240"/>
  <c r="F20" i="240" s="1"/>
  <c r="G20" i="240" s="1"/>
  <c r="E12" i="240"/>
  <c r="F12" i="240" s="1"/>
  <c r="G12" i="240" s="1"/>
  <c r="D8" i="240"/>
  <c r="F8" i="240" s="1"/>
  <c r="G8" i="240" s="1"/>
  <c r="E5" i="240"/>
  <c r="D4" i="240"/>
  <c r="F4" i="240" s="1"/>
  <c r="G4" i="240" s="1"/>
  <c r="D11" i="240"/>
  <c r="F11" i="240" s="1"/>
  <c r="G11" i="240" s="1"/>
  <c r="D19" i="240"/>
  <c r="F19" i="240" s="1"/>
  <c r="G19" i="240" s="1"/>
  <c r="O46" i="240"/>
  <c r="P40" i="240"/>
  <c r="Q40" i="240" s="1"/>
  <c r="P48" i="240"/>
  <c r="Q48" i="240" s="1"/>
  <c r="O52" i="240"/>
  <c r="O34" i="240"/>
  <c r="O42" i="240"/>
  <c r="D32" i="245" l="1"/>
  <c r="D29" i="245"/>
  <c r="D30" i="245"/>
  <c r="H3" i="240"/>
  <c r="I3" i="240" s="1"/>
  <c r="J3" i="240"/>
  <c r="O3" i="240"/>
  <c r="H26" i="240"/>
  <c r="H27" i="240"/>
  <c r="H31" i="240"/>
  <c r="H32" i="240"/>
  <c r="H29" i="240"/>
  <c r="H28" i="240"/>
  <c r="H30" i="240"/>
  <c r="J17" i="240"/>
  <c r="H14" i="240"/>
  <c r="L14" i="240" s="1"/>
  <c r="M14" i="240"/>
  <c r="H22" i="240"/>
  <c r="I22" i="240" s="1"/>
  <c r="J6" i="240"/>
  <c r="H21" i="240"/>
  <c r="I21" i="240" s="1"/>
  <c r="O10" i="240"/>
  <c r="O6" i="240"/>
  <c r="J13" i="240"/>
  <c r="P13" i="240" s="1"/>
  <c r="Q13" i="240" s="1"/>
  <c r="J14" i="240"/>
  <c r="P14" i="240" s="1"/>
  <c r="Q14" i="240" s="1"/>
  <c r="H25" i="240"/>
  <c r="L25" i="240" s="1"/>
  <c r="M10" i="240"/>
  <c r="M13" i="240"/>
  <c r="H10" i="240"/>
  <c r="I10" i="240" s="1"/>
  <c r="O16" i="240"/>
  <c r="M16" i="240"/>
  <c r="J16" i="240"/>
  <c r="H17" i="240"/>
  <c r="I17" i="240" s="1"/>
  <c r="O9" i="240"/>
  <c r="H18" i="240"/>
  <c r="M9" i="240"/>
  <c r="F5" i="240"/>
  <c r="G5" i="240" s="1"/>
  <c r="H5" i="240" s="1"/>
  <c r="H15" i="240"/>
  <c r="M15" i="240"/>
  <c r="O15" i="240"/>
  <c r="J15" i="240"/>
  <c r="M8" i="240"/>
  <c r="J8" i="240"/>
  <c r="O8" i="240"/>
  <c r="H8" i="240"/>
  <c r="H9" i="240"/>
  <c r="O11" i="240"/>
  <c r="M11" i="240"/>
  <c r="H11" i="240"/>
  <c r="J11" i="240"/>
  <c r="H16" i="240"/>
  <c r="H23" i="240"/>
  <c r="H24" i="240"/>
  <c r="H7" i="240"/>
  <c r="M7" i="240"/>
  <c r="J7" i="240"/>
  <c r="O7" i="240"/>
  <c r="M12" i="240"/>
  <c r="O12" i="240"/>
  <c r="H12" i="240"/>
  <c r="J12" i="240"/>
  <c r="H13" i="240"/>
  <c r="K18" i="240"/>
  <c r="O17" i="240"/>
  <c r="H20" i="240"/>
  <c r="H19" i="240"/>
  <c r="J4" i="240"/>
  <c r="M4" i="240"/>
  <c r="H4" i="240"/>
  <c r="O4" i="240"/>
  <c r="M17" i="240"/>
  <c r="D36" i="245" l="1"/>
  <c r="D37" i="245" s="1"/>
  <c r="D39" i="245" s="1"/>
  <c r="L3" i="240"/>
  <c r="P3" i="240"/>
  <c r="Q3" i="240" s="1"/>
  <c r="L28" i="240"/>
  <c r="I28" i="240"/>
  <c r="L26" i="240"/>
  <c r="I26" i="240"/>
  <c r="L30" i="240"/>
  <c r="I30" i="240"/>
  <c r="L29" i="240"/>
  <c r="I29" i="240"/>
  <c r="L31" i="240"/>
  <c r="I31" i="240"/>
  <c r="L32" i="240"/>
  <c r="I32" i="240"/>
  <c r="L27" i="240"/>
  <c r="I27" i="240"/>
  <c r="P10" i="240"/>
  <c r="Q10" i="240" s="1"/>
  <c r="I14" i="240"/>
  <c r="L21" i="240"/>
  <c r="L17" i="240"/>
  <c r="P6" i="240"/>
  <c r="Q6" i="240" s="1"/>
  <c r="P17" i="240"/>
  <c r="Q17" i="240" s="1"/>
  <c r="P9" i="240"/>
  <c r="Q9" i="240" s="1"/>
  <c r="H6" i="240"/>
  <c r="L6" i="240" s="1"/>
  <c r="L10" i="240"/>
  <c r="P7" i="240"/>
  <c r="Q7" i="240" s="1"/>
  <c r="J5" i="240"/>
  <c r="L22" i="240"/>
  <c r="I25" i="240"/>
  <c r="P11" i="240"/>
  <c r="Q11" i="240" s="1"/>
  <c r="M5" i="240"/>
  <c r="P16" i="240"/>
  <c r="Q16" i="240" s="1"/>
  <c r="P15" i="240"/>
  <c r="Q15" i="240" s="1"/>
  <c r="O5" i="240"/>
  <c r="I18" i="240"/>
  <c r="L18" i="240"/>
  <c r="P12" i="240"/>
  <c r="Q12" i="240" s="1"/>
  <c r="P4" i="240"/>
  <c r="Q4" i="240" s="1"/>
  <c r="P8" i="240"/>
  <c r="Q8" i="240" s="1"/>
  <c r="L24" i="240"/>
  <c r="I24" i="240"/>
  <c r="I16" i="240"/>
  <c r="L16" i="240"/>
  <c r="I15" i="240"/>
  <c r="L15" i="240"/>
  <c r="L19" i="240"/>
  <c r="I19" i="240"/>
  <c r="I7" i="240"/>
  <c r="L7" i="240"/>
  <c r="L5" i="240"/>
  <c r="I5" i="240"/>
  <c r="I4" i="240"/>
  <c r="L4" i="240"/>
  <c r="K19" i="240"/>
  <c r="M18" i="240"/>
  <c r="J18" i="240"/>
  <c r="O18" i="240"/>
  <c r="I12" i="240"/>
  <c r="L12" i="240"/>
  <c r="L23" i="240"/>
  <c r="I23" i="240"/>
  <c r="L11" i="240"/>
  <c r="I11" i="240"/>
  <c r="L9" i="240"/>
  <c r="I9" i="240"/>
  <c r="L20" i="240"/>
  <c r="I20" i="240"/>
  <c r="L13" i="240"/>
  <c r="I13" i="240"/>
  <c r="I8" i="240"/>
  <c r="L8" i="240"/>
  <c r="E30" i="245" l="1"/>
  <c r="E31" i="245"/>
  <c r="E32" i="245"/>
  <c r="E33" i="245"/>
  <c r="E29" i="245"/>
  <c r="D38" i="245"/>
  <c r="I6" i="240"/>
  <c r="P5" i="240"/>
  <c r="Q5" i="240" s="1"/>
  <c r="P18" i="240"/>
  <c r="Q18" i="240" s="1"/>
  <c r="K20" i="240"/>
  <c r="J19" i="240"/>
  <c r="O19" i="240"/>
  <c r="M19" i="240"/>
  <c r="E36" i="245" l="1"/>
  <c r="E37" i="245" s="1"/>
  <c r="E38" i="245" s="1"/>
  <c r="P19" i="240"/>
  <c r="Q19" i="240" s="1"/>
  <c r="K21" i="240"/>
  <c r="M20" i="240"/>
  <c r="O20" i="240"/>
  <c r="J20" i="240"/>
  <c r="E39" i="245" l="1"/>
  <c r="F29" i="245"/>
  <c r="F33" i="245"/>
  <c r="F32" i="245"/>
  <c r="F30" i="245"/>
  <c r="F31" i="245"/>
  <c r="P20" i="240"/>
  <c r="Q20" i="240" s="1"/>
  <c r="K22" i="240"/>
  <c r="M21" i="240"/>
  <c r="J21" i="240"/>
  <c r="O21" i="240"/>
  <c r="F36" i="245" l="1"/>
  <c r="F37" i="245" s="1"/>
  <c r="G34" i="245" s="1"/>
  <c r="K23" i="240"/>
  <c r="M22" i="240"/>
  <c r="J22" i="240"/>
  <c r="O22" i="240"/>
  <c r="P21" i="240"/>
  <c r="Q21" i="240" s="1"/>
  <c r="G30" i="245" l="1"/>
  <c r="G32" i="245"/>
  <c r="F38" i="245"/>
  <c r="F39" i="245"/>
  <c r="G33" i="245"/>
  <c r="G29" i="245"/>
  <c r="G31" i="245"/>
  <c r="K24" i="240"/>
  <c r="M23" i="240"/>
  <c r="O23" i="240"/>
  <c r="J23" i="240"/>
  <c r="P22" i="240"/>
  <c r="Q22" i="240" s="1"/>
  <c r="G36" i="245" l="1"/>
  <c r="G37" i="245" s="1"/>
  <c r="P23" i="240"/>
  <c r="Q23" i="240" s="1"/>
  <c r="K25" i="240"/>
  <c r="K26" i="240" s="1"/>
  <c r="O24" i="240"/>
  <c r="J24" i="240"/>
  <c r="M24" i="240"/>
  <c r="G39" i="245" l="1"/>
  <c r="G38" i="245"/>
  <c r="H32" i="245"/>
  <c r="H31" i="245"/>
  <c r="H34" i="245"/>
  <c r="H30" i="245"/>
  <c r="H33" i="245"/>
  <c r="H29" i="245"/>
  <c r="K27" i="240"/>
  <c r="O26" i="240"/>
  <c r="M26" i="240"/>
  <c r="J26" i="240"/>
  <c r="P24" i="240"/>
  <c r="Q24" i="240" s="1"/>
  <c r="M25" i="240"/>
  <c r="J25" i="240"/>
  <c r="O25" i="240"/>
  <c r="H36" i="245" l="1"/>
  <c r="H37" i="245" s="1"/>
  <c r="P26" i="240"/>
  <c r="Q26" i="240" s="1"/>
  <c r="K28" i="240"/>
  <c r="J27" i="240"/>
  <c r="M27" i="240"/>
  <c r="O27" i="240"/>
  <c r="P25" i="240"/>
  <c r="Q25" i="240" s="1"/>
  <c r="H39" i="245" l="1"/>
  <c r="H38" i="245"/>
  <c r="I34" i="245"/>
  <c r="I31" i="245"/>
  <c r="I32" i="245"/>
  <c r="I29" i="245"/>
  <c r="I33" i="245"/>
  <c r="I30" i="245"/>
  <c r="K29" i="240"/>
  <c r="M28" i="240"/>
  <c r="O28" i="240"/>
  <c r="J28" i="240"/>
  <c r="P27" i="240"/>
  <c r="Q27" i="240" s="1"/>
  <c r="I36" i="245" l="1"/>
  <c r="I37" i="245" s="1"/>
  <c r="I38" i="245" s="1"/>
  <c r="K30" i="240"/>
  <c r="O29" i="240"/>
  <c r="J29" i="240"/>
  <c r="M29" i="240"/>
  <c r="P28" i="240"/>
  <c r="Q28" i="240" s="1"/>
  <c r="I39" i="245" l="1"/>
  <c r="J34" i="245"/>
  <c r="J33" i="245"/>
  <c r="J30" i="245"/>
  <c r="J29" i="245"/>
  <c r="J31" i="245"/>
  <c r="J32" i="245"/>
  <c r="P29" i="240"/>
  <c r="Q29" i="240" s="1"/>
  <c r="K31" i="240"/>
  <c r="O30" i="240"/>
  <c r="J30" i="240"/>
  <c r="M30" i="240"/>
  <c r="J36" i="245" l="1"/>
  <c r="J37" i="245" s="1"/>
  <c r="P30" i="240"/>
  <c r="Q30" i="240" s="1"/>
  <c r="K32" i="240"/>
  <c r="M31" i="240"/>
  <c r="O31" i="240"/>
  <c r="J31" i="240"/>
  <c r="J39" i="245" l="1"/>
  <c r="J38" i="245"/>
  <c r="K30" i="245"/>
  <c r="K34" i="245"/>
  <c r="K29" i="245"/>
  <c r="K32" i="245"/>
  <c r="K31" i="245"/>
  <c r="K33" i="245"/>
  <c r="J32" i="240"/>
  <c r="O32" i="240"/>
  <c r="M32" i="240"/>
  <c r="P31" i="240"/>
  <c r="Q31" i="240" s="1"/>
  <c r="K36" i="245" l="1"/>
  <c r="K37" i="245" s="1"/>
  <c r="P32" i="240"/>
  <c r="Q32" i="240" s="1"/>
  <c r="K39" i="245" l="1"/>
  <c r="K38" i="245"/>
  <c r="L34" i="245"/>
  <c r="L31" i="245"/>
  <c r="L36" i="245" s="1"/>
  <c r="L37" i="245" s="1"/>
  <c r="L39" i="245" l="1"/>
  <c r="L38" i="245"/>
  <c r="M31" i="245"/>
  <c r="M34" i="245" l="1"/>
  <c r="M36" i="245" s="1"/>
  <c r="M37" i="245" s="1"/>
  <c r="M39" i="245" l="1"/>
  <c r="M38" i="245"/>
  <c r="C36" i="248"/>
  <c r="C37" i="248" l="1"/>
  <c r="B39" i="248"/>
  <c r="B38" i="248"/>
  <c r="B4" i="247" s="1"/>
  <c r="D32" i="248" l="1"/>
  <c r="D29" i="248"/>
  <c r="D30" i="248"/>
  <c r="C38" i="248"/>
  <c r="C4" i="247" s="1"/>
  <c r="C39" i="248"/>
  <c r="D36" i="248" l="1"/>
  <c r="D37" i="248" s="1"/>
  <c r="D38" i="248" s="1"/>
  <c r="D4" i="247" s="1"/>
  <c r="E29" i="248" l="1"/>
  <c r="E33" i="248"/>
  <c r="E30" i="248"/>
  <c r="E31" i="248"/>
  <c r="E32" i="248"/>
  <c r="D39" i="248"/>
  <c r="E36" i="248" l="1"/>
  <c r="E37" i="248" s="1"/>
  <c r="F29" i="248" s="1"/>
  <c r="F31" i="248" l="1"/>
  <c r="E39" i="248"/>
  <c r="F33" i="248"/>
  <c r="F30" i="248"/>
  <c r="F32" i="248"/>
  <c r="E38" i="248"/>
  <c r="E4" i="247" s="1"/>
  <c r="F36" i="248" l="1"/>
  <c r="F37" i="248" s="1"/>
  <c r="G29" i="248" s="1"/>
  <c r="G34" i="248" l="1"/>
  <c r="G33" i="248"/>
  <c r="G32" i="248"/>
  <c r="G31" i="248"/>
  <c r="G30" i="248"/>
  <c r="F38" i="248"/>
  <c r="F39" i="248"/>
  <c r="F4" i="247" l="1"/>
  <c r="G36" i="248" l="1"/>
  <c r="G37" i="248" s="1"/>
  <c r="H34" i="248" s="1"/>
  <c r="H30" i="248" l="1"/>
  <c r="H31" i="248"/>
  <c r="H32" i="248"/>
  <c r="H29" i="248"/>
  <c r="H33" i="248"/>
  <c r="G39" i="248"/>
  <c r="G38" i="248"/>
  <c r="G4" i="247" l="1"/>
  <c r="H36" i="248" l="1"/>
  <c r="H37" i="248" s="1"/>
  <c r="H39" i="248" l="1"/>
  <c r="I30" i="248"/>
  <c r="I34" i="248"/>
  <c r="I31" i="248"/>
  <c r="I32" i="248"/>
  <c r="I29" i="248"/>
  <c r="I33" i="248"/>
  <c r="H38" i="248"/>
  <c r="H4" i="247" s="1"/>
  <c r="I36" i="248" l="1"/>
  <c r="I37" i="248" s="1"/>
  <c r="J34" i="248" s="1"/>
  <c r="J31" i="248" l="1"/>
  <c r="J29" i="248"/>
  <c r="J32" i="248"/>
  <c r="J33" i="248"/>
  <c r="J30" i="248"/>
  <c r="I39" i="248"/>
  <c r="I38" i="248"/>
  <c r="I4" i="247" s="1"/>
  <c r="J36" i="248" l="1"/>
  <c r="J37" i="248" s="1"/>
  <c r="K32" i="248" l="1"/>
  <c r="K33" i="248"/>
  <c r="K29" i="248"/>
  <c r="K30" i="248"/>
  <c r="K31" i="248"/>
  <c r="K34" i="248"/>
  <c r="J39" i="248"/>
  <c r="J38" i="248"/>
  <c r="J4" i="247" s="1"/>
  <c r="L32" i="248" l="1"/>
  <c r="K36" i="248"/>
  <c r="K37" i="248" s="1"/>
  <c r="L30" i="248" s="1"/>
  <c r="L33" i="248" l="1"/>
  <c r="L29" i="248"/>
  <c r="L31" i="248"/>
  <c r="L34" i="248"/>
  <c r="K39" i="248"/>
  <c r="K38" i="248"/>
  <c r="K4" i="247" l="1"/>
  <c r="L36" i="248"/>
  <c r="L37" i="248" s="1"/>
  <c r="M31" i="248" s="1"/>
  <c r="M29" i="248" l="1"/>
  <c r="M33" i="248"/>
  <c r="M34" i="248"/>
  <c r="M32" i="248"/>
  <c r="M30" i="248"/>
  <c r="L39" i="248"/>
  <c r="L38" i="248"/>
  <c r="L4" i="247" s="1"/>
  <c r="M36" i="248" l="1"/>
  <c r="M37" i="248" s="1"/>
  <c r="M39" i="248" l="1"/>
  <c r="N31" i="248"/>
  <c r="N34" i="248"/>
  <c r="M38" i="248"/>
  <c r="N36" i="248" l="1"/>
  <c r="N37" i="248" s="1"/>
  <c r="O34" i="248" s="1"/>
  <c r="M4" i="247"/>
  <c r="O31" i="248" l="1"/>
  <c r="N39" i="248"/>
  <c r="N38" i="248"/>
  <c r="N4" i="247" s="1"/>
  <c r="O36" i="248" l="1"/>
  <c r="O37" i="248" s="1"/>
  <c r="O39" i="248" l="1"/>
  <c r="O38" i="248"/>
  <c r="O4" i="247" s="1"/>
  <c r="Q36" i="248"/>
  <c r="Q37" i="248" s="1"/>
  <c r="P36" i="248" l="1"/>
  <c r="P37" i="248" s="1"/>
  <c r="Q38" i="248"/>
  <c r="Q4" i="247" s="1"/>
  <c r="Q39" i="248"/>
  <c r="P39" i="248" l="1"/>
  <c r="P38" i="248"/>
  <c r="P4" i="247" s="1"/>
  <c r="R36" i="248"/>
  <c r="R37" i="248" s="1"/>
  <c r="R38" i="248" l="1"/>
  <c r="R4" i="247" s="1"/>
  <c r="R39" i="248"/>
  <c r="S36" i="248" l="1"/>
  <c r="S37" i="248" s="1"/>
  <c r="S38" i="248" l="1"/>
  <c r="S4" i="247" s="1"/>
  <c r="S39" i="248"/>
  <c r="T36" i="248" l="1"/>
  <c r="T37" i="248" s="1"/>
  <c r="T38" i="248" l="1"/>
  <c r="T4" i="247" s="1"/>
  <c r="T39" i="248"/>
  <c r="U36" i="248" l="1"/>
  <c r="U37" i="248" s="1"/>
  <c r="U39" i="248" l="1"/>
  <c r="U38" i="248"/>
  <c r="U4" i="247" s="1"/>
  <c r="V36" i="248" l="1"/>
  <c r="V37" i="248" s="1"/>
  <c r="V38" i="248" l="1"/>
  <c r="V4" i="247" s="1"/>
  <c r="V39" i="248"/>
  <c r="W36" i="248" l="1"/>
  <c r="W37" i="248" s="1"/>
  <c r="W38" i="248" l="1"/>
  <c r="W4" i="247" s="1"/>
  <c r="W39" i="248"/>
  <c r="X36" i="248" l="1"/>
  <c r="X37" i="248" s="1"/>
  <c r="X39" i="248" l="1"/>
  <c r="X38" i="248"/>
  <c r="X4" i="247" s="1"/>
  <c r="Y36" i="248" l="1"/>
  <c r="Y37" i="248" s="1"/>
  <c r="Y38" i="248" l="1"/>
  <c r="Y4" i="247" s="1"/>
  <c r="Y39" i="248"/>
  <c r="Z36" i="248" l="1"/>
  <c r="Z37" i="248" s="1"/>
  <c r="Z38" i="248" l="1"/>
  <c r="Z4" i="247" s="1"/>
  <c r="Z39" i="248"/>
  <c r="AA36" i="248" l="1"/>
  <c r="AA37" i="248" s="1"/>
  <c r="AA39" i="248" l="1"/>
  <c r="AA38" i="248"/>
  <c r="AA4" i="247" s="1"/>
  <c r="AB36" i="248" l="1"/>
  <c r="AB37" i="248" s="1"/>
  <c r="AB39" i="248" l="1"/>
  <c r="AB38" i="248"/>
  <c r="AB4" i="247" s="1"/>
  <c r="AC36" i="248" l="1"/>
  <c r="AC37" i="248" s="1"/>
  <c r="AC38" i="248" l="1"/>
  <c r="AC4" i="247" s="1"/>
  <c r="AC39" i="248"/>
  <c r="AD36" i="248" l="1"/>
  <c r="AD37" i="248" s="1"/>
  <c r="AD39" i="248" l="1"/>
  <c r="AD38" i="248"/>
  <c r="AD4" i="247" s="1"/>
  <c r="AE36" i="248"/>
  <c r="AE37" i="248" s="1"/>
  <c r="AE38" i="248" l="1"/>
  <c r="AE4" i="247" s="1"/>
  <c r="AE39" i="248"/>
</calcChain>
</file>

<file path=xl/sharedStrings.xml><?xml version="1.0" encoding="utf-8"?>
<sst xmlns="http://schemas.openxmlformats.org/spreadsheetml/2006/main" count="160" uniqueCount="115">
  <si>
    <t>Numerator</t>
  </si>
  <si>
    <t>Denominator</t>
  </si>
  <si>
    <t xml:space="preserve"> InterpVal</t>
  </si>
  <si>
    <t xml:space="preserve">   EScum</t>
  </si>
  <si>
    <t xml:space="preserve">   ESmo</t>
  </si>
  <si>
    <t># Pc=&gt;Sc</t>
  </si>
  <si>
    <t>AT</t>
  </si>
  <si>
    <t>SV(t)mo</t>
  </si>
  <si>
    <t>SV(t)cum</t>
  </si>
  <si>
    <t xml:space="preserve">Compare your results obtained from using </t>
  </si>
  <si>
    <t>SPI(t)mo</t>
  </si>
  <si>
    <t>SPI(t)cum</t>
  </si>
  <si>
    <t>this data to their corresponding values in</t>
  </si>
  <si>
    <t>EVcum</t>
  </si>
  <si>
    <t>PVcum</t>
  </si>
  <si>
    <t>BAC Count</t>
  </si>
  <si>
    <r>
      <t>AT</t>
    </r>
    <r>
      <rPr>
        <b/>
        <vertAlign val="subscript"/>
        <sz val="10"/>
        <rFont val="Arial"/>
        <family val="2"/>
      </rPr>
      <t>LP</t>
    </r>
  </si>
  <si>
    <r>
      <t>IEAC(t)</t>
    </r>
    <r>
      <rPr>
        <b/>
        <vertAlign val="subscript"/>
        <sz val="10"/>
        <rFont val="Arial"/>
        <family val="2"/>
      </rPr>
      <t>LP</t>
    </r>
  </si>
  <si>
    <t xml:space="preserve">Enter EVcum and PVcum into columns A and B of the EScalc sheet. Note that row 3 is the 1st data entry. Before each use clear all data </t>
  </si>
  <si>
    <t xml:space="preserve">in columns A and B below row 2. To insure correctly calculated values, load the entire baseline (periodic values of PVcum) into column B. </t>
  </si>
  <si>
    <t>appear instead of computed values for ES, SPI(t), and SV(t). Computed values for SPI(t)mo, SPI(t)cum, SV(t)mo, and SV(t)cum are displayed</t>
  </si>
  <si>
    <r>
      <t xml:space="preserve">Enter PV = BAC one time only. Entering PV = BAC for time periods past the planned duration (PD) will cause the message, </t>
    </r>
    <r>
      <rPr>
        <b/>
        <sz val="10"/>
        <color indexed="10"/>
        <rFont val="Arial"/>
        <family val="2"/>
      </rPr>
      <t>ERROR</t>
    </r>
    <r>
      <rPr>
        <sz val="10"/>
        <color indexed="12"/>
        <rFont val="Arial"/>
        <family val="2"/>
      </rPr>
      <t xml:space="preserve">, to  </t>
    </r>
  </si>
  <si>
    <t xml:space="preserve">in columns I, J, L, and M, respectively. </t>
  </si>
  <si>
    <t>The ES-LP calculator performs very much like the simple ES calculator. The instruction in blue below is taken from the ES calculator and</t>
  </si>
  <si>
    <t>ES-LP Calculator Instruction</t>
  </si>
  <si>
    <t>remains applicable. The meaning of planned duration is changed. It describes the period of execution and does not account for void periods.</t>
  </si>
  <si>
    <t xml:space="preserve">The cumulative actual time (AT) is in reference to actual performance and shown in column K. The PD for the path is calculated for the PV </t>
  </si>
  <si>
    <t>Another difference is PV and EV values are entered to the calculator beginning with the first numerical entry, disregarding when it occurred.</t>
  </si>
  <si>
    <t>ES(L)</t>
  </si>
  <si>
    <r>
      <t xml:space="preserve">1. The ES-LP calculator will provide correct output </t>
    </r>
    <r>
      <rPr>
        <b/>
        <u/>
        <sz val="10"/>
        <rFont val="Arial"/>
        <family val="2"/>
      </rPr>
      <t>only</t>
    </r>
    <r>
      <rPr>
        <b/>
        <sz val="10"/>
        <rFont val="Arial"/>
        <family val="2"/>
      </rPr>
      <t xml:space="preserve"> when, once path performance commences, the PV and EV path data is </t>
    </r>
  </si>
  <si>
    <t>Notes:</t>
  </si>
  <si>
    <t>Special Case calculator.</t>
  </si>
  <si>
    <t>not interrupted by either stop work or down-time conditions. If stop work and/or down-time conditions are present use the ES</t>
  </si>
  <si>
    <t>Note: This path is planned to begin 9</t>
  </si>
  <si>
    <t>periods after its re-scheduled start. The</t>
  </si>
  <si>
    <t>execution actually begins 7 periods early, 2</t>
  </si>
  <si>
    <t>periods after the re-scheduled start. Both</t>
  </si>
  <si>
    <t>planned values and earned values are entered</t>
  </si>
  <si>
    <t xml:space="preserve">to the calculator, disregarding the void </t>
  </si>
  <si>
    <t>periods. The two period difference in the</t>
  </si>
  <si>
    <t>re-scheduled start and path start is entered</t>
  </si>
  <si>
    <t>columns I, J, L, M, O, P, Q.</t>
  </si>
  <si>
    <t>in cell O2 to recognize the offset. Thus, the</t>
  </si>
  <si>
    <t>forecast values are in reference to the</t>
  </si>
  <si>
    <t xml:space="preserve">2. When determining the LP from all of the path forecasts, ES(L) must not be less than its value for the previous status point. The  </t>
  </si>
  <si>
    <t xml:space="preserve">forecasts and ES(L) values for all paths are to be merged to apply the ES(L) condition for determining selection of LP for the period. </t>
  </si>
  <si>
    <t>Performance Path</t>
  </si>
  <si>
    <r>
      <t xml:space="preserve">****  ****   ****   </t>
    </r>
    <r>
      <rPr>
        <sz val="12"/>
        <rFont val="Arial"/>
        <family val="2"/>
      </rPr>
      <t xml:space="preserve">ES(L)  by Period </t>
    </r>
    <r>
      <rPr>
        <sz val="12"/>
        <rFont val="Arial"/>
        <family val="2"/>
      </rPr>
      <t xml:space="preserve"> </t>
    </r>
    <r>
      <rPr>
        <sz val="12"/>
        <rFont val="Symbol"/>
        <family val="1"/>
        <charset val="2"/>
      </rPr>
      <t xml:space="preserve"> ****  ****  **** </t>
    </r>
  </si>
  <si>
    <t>1-4-8-10</t>
  </si>
  <si>
    <t>2-4-8-10</t>
  </si>
  <si>
    <t>2-5-9</t>
  </si>
  <si>
    <t>3-8-10</t>
  </si>
  <si>
    <t>7-10</t>
  </si>
  <si>
    <t>6-9</t>
  </si>
  <si>
    <t>Total Project</t>
  </si>
  <si>
    <r>
      <t xml:space="preserve">****  ****   ****   </t>
    </r>
    <r>
      <rPr>
        <sz val="12"/>
        <rFont val="Arial"/>
        <family val="2"/>
      </rPr>
      <t>Forecast by Period</t>
    </r>
    <r>
      <rPr>
        <sz val="12"/>
        <rFont val="Arial"/>
        <family val="2"/>
      </rPr>
      <t xml:space="preserve">  </t>
    </r>
    <r>
      <rPr>
        <sz val="12"/>
        <rFont val="Symbol"/>
        <family val="1"/>
        <charset val="2"/>
      </rPr>
      <t xml:space="preserve"> ****  ****  **** </t>
    </r>
  </si>
  <si>
    <t>An example of the process is shown on the Example ES(L) Analysis sheet.</t>
  </si>
  <si>
    <t>These two tables are created using the results from this calculator for each of the project schedule paths. The increasing condition for ES(L) is then used to</t>
  </si>
  <si>
    <t>identify the appropriate LP forecast. As observed, the value 1.48 in period 2 is greater than 1.05 in period 3. Thus, the LP forecast for path 2-4-8-10 is identified</t>
  </si>
  <si>
    <t xml:space="preserve">anomaly is colored red. </t>
  </si>
  <si>
    <t>as an anomaly. The period 3 forecast for path 3-8-10 is then selected. For clarity, the forecasts chosen as longest path are color-coded lime green, while the</t>
  </si>
  <si>
    <r>
      <t>ES</t>
    </r>
    <r>
      <rPr>
        <vertAlign val="subscript"/>
        <sz val="12"/>
        <rFont val="Arial"/>
        <family val="2"/>
      </rPr>
      <t>LP</t>
    </r>
  </si>
  <si>
    <r>
      <rPr>
        <sz val="12"/>
        <rFont val="Symbol"/>
        <family val="1"/>
        <charset val="2"/>
      </rPr>
      <t>****  ****   ****</t>
    </r>
    <r>
      <rPr>
        <sz val="12"/>
        <rFont val="Arial"/>
        <family val="2"/>
      </rPr>
      <t xml:space="preserve">   ES(L) Increase by Period   </t>
    </r>
    <r>
      <rPr>
        <sz val="12"/>
        <rFont val="Symbol"/>
        <family val="1"/>
        <charset val="2"/>
      </rPr>
      <t xml:space="preserve">****  ****  **** </t>
    </r>
  </si>
  <si>
    <t>Analysis</t>
  </si>
  <si>
    <t>Min Value</t>
  </si>
  <si>
    <t>Min Row</t>
  </si>
  <si>
    <t>The ES(L) Increase by Period table shown below provides a method of automating the selection of the LP forecast and its corresponding ES(L) value.</t>
  </si>
  <si>
    <r>
      <t>LP</t>
    </r>
    <r>
      <rPr>
        <vertAlign val="subscript"/>
        <sz val="12"/>
        <rFont val="Arial"/>
        <family val="2"/>
      </rPr>
      <t>C</t>
    </r>
  </si>
  <si>
    <r>
      <t>PV</t>
    </r>
    <r>
      <rPr>
        <b/>
        <vertAlign val="subscript"/>
        <sz val="10"/>
        <rFont val="Arial"/>
        <family val="2"/>
      </rPr>
      <t>count</t>
    </r>
  </si>
  <si>
    <r>
      <t>PD</t>
    </r>
    <r>
      <rPr>
        <b/>
        <vertAlign val="subscript"/>
        <sz val="10"/>
        <rFont val="Arial"/>
        <family val="2"/>
      </rPr>
      <t>project</t>
    </r>
  </si>
  <si>
    <t>entries and is displayed in cell N2. The PD for the project is entered in cell R2. Enter the offset for the start of path performance in cell O2;</t>
  </si>
  <si>
    <t xml:space="preserve">performing calculations for another path. </t>
  </si>
  <si>
    <r>
      <t>offset is the time difference between the project and path execution starts. The AT for the path is shown in column AT</t>
    </r>
    <r>
      <rPr>
        <vertAlign val="subscript"/>
        <sz val="10"/>
        <rFont val="Arial"/>
        <family val="2"/>
      </rPr>
      <t>LP</t>
    </r>
    <r>
      <rPr>
        <sz val="10"/>
        <rFont val="Arial"/>
        <family val="2"/>
      </rPr>
      <t>. The path forecast is</t>
    </r>
  </si>
  <si>
    <r>
      <t>displayed beneath the heading IEAC(t)</t>
    </r>
    <r>
      <rPr>
        <vertAlign val="subscript"/>
        <sz val="10"/>
        <rFont val="Arial"/>
        <family val="2"/>
      </rPr>
      <t>LP</t>
    </r>
    <r>
      <rPr>
        <sz val="10"/>
        <rFont val="Arial"/>
        <family val="2"/>
      </rPr>
      <t>. The ES value representing the path forecast is depicted in the column ES(L). The forecast and path</t>
    </r>
  </si>
  <si>
    <t xml:space="preserve">ES may be one of several for determining which performance path has the longest forecast duration. Clear offset entry before entering data and </t>
  </si>
  <si>
    <t xml:space="preserve">re-scheduled start. The PD for the project is </t>
  </si>
  <si>
    <t>in the PV column.</t>
  </si>
  <si>
    <t>assumed to coincide with the number of cells</t>
  </si>
  <si>
    <r>
      <t>······</t>
    </r>
    <r>
      <rPr>
        <sz val="16"/>
        <rFont val="Arial"/>
        <family val="2"/>
      </rPr>
      <t xml:space="preserve">          Parallel Project          </t>
    </r>
    <r>
      <rPr>
        <sz val="16"/>
        <rFont val="Symbol"/>
        <family val="1"/>
        <charset val="2"/>
      </rPr>
      <t>······</t>
    </r>
  </si>
  <si>
    <t>Period</t>
  </si>
  <si>
    <t>Task 1</t>
  </si>
  <si>
    <t>PV</t>
  </si>
  <si>
    <t>EV</t>
  </si>
  <si>
    <t>Task 2</t>
  </si>
  <si>
    <t>Task 3</t>
  </si>
  <si>
    <t xml:space="preserve">Total </t>
  </si>
  <si>
    <t>Parallel Schedule - Forecasts</t>
  </si>
  <si>
    <t>IEAC(t)</t>
  </si>
  <si>
    <t>PD =</t>
  </si>
  <si>
    <t>IEAC(t)LPc</t>
  </si>
  <si>
    <t>Final Duration</t>
  </si>
  <si>
    <r>
      <t>IEAC(t)LP</t>
    </r>
    <r>
      <rPr>
        <vertAlign val="subscript"/>
        <sz val="12"/>
        <rFont val="Arial"/>
        <family val="2"/>
      </rPr>
      <t>C</t>
    </r>
  </si>
  <si>
    <t>Input the forecasts for each path into the Forecast by Period table. If the path execution begins after period 1, leave the preceding</t>
  </si>
  <si>
    <t>The ES(L) Increase by Period table shown below provides a method of automating the selection of the LP forecast and its</t>
  </si>
  <si>
    <r>
      <t>corresponding ES(L) value. The resultant forecast using Longest Path is computed and shown in the IEAC(t)LPc &amp; ES</t>
    </r>
    <r>
      <rPr>
        <vertAlign val="subscript"/>
        <sz val="12"/>
        <rFont val="Arial"/>
        <family val="2"/>
      </rPr>
      <t>LP</t>
    </r>
    <r>
      <rPr>
        <sz val="12"/>
        <rFont val="Arial"/>
        <family val="2"/>
      </rPr>
      <t xml:space="preserve"> Selection</t>
    </r>
  </si>
  <si>
    <t>by Period table below.</t>
  </si>
  <si>
    <t xml:space="preserve">Note: Input the Final Duration to the table above. </t>
  </si>
  <si>
    <t xml:space="preserve">The axes for the graph may need adjusting </t>
  </si>
  <si>
    <t>to have the plots displayed properly.</t>
  </si>
  <si>
    <t>periods blank. Upon entry at each period, the ES(L) values are computed and appear in the ES(L) by Period table above. For the</t>
  </si>
  <si>
    <t>Total Project forecast, fill periods prior to the 1st period of execution and the remainder of the periods of the table after completion</t>
  </si>
  <si>
    <t>with #N/A, so that the forecast graph does not plot blank cells.</t>
  </si>
  <si>
    <t>to completion. Note that the project planned duration is 20 periods.</t>
  </si>
  <si>
    <r>
      <t>****  ****   ****   IEAC(t)LP</t>
    </r>
    <r>
      <rPr>
        <vertAlign val="subscript"/>
        <sz val="12"/>
        <rFont val="Arial"/>
        <family val="2"/>
      </rPr>
      <t>C</t>
    </r>
    <r>
      <rPr>
        <sz val="12"/>
        <rFont val="Arial"/>
        <family val="2"/>
      </rPr>
      <t xml:space="preserve"> &amp; ES</t>
    </r>
    <r>
      <rPr>
        <vertAlign val="subscript"/>
        <sz val="12"/>
        <rFont val="Arial"/>
        <family val="2"/>
      </rPr>
      <t>LP</t>
    </r>
    <r>
      <rPr>
        <sz val="12"/>
        <rFont val="Arial"/>
        <family val="2"/>
      </rPr>
      <t xml:space="preserve"> Selection by Period   ****  ****  **** </t>
    </r>
  </si>
  <si>
    <t>The ES-LP calc sheet produces forecasts and ES(L) values for a single path. The output produced for all paths is analyzed collectively to identify</t>
  </si>
  <si>
    <t xml:space="preserve">the longest forecast at each status period.  To better understand how this is accomplished, review and the notes and examine the tables at the </t>
  </si>
  <si>
    <t>The data provided in the above table is for a project having 3 tasks. The tasks are performed in parallel, scheduled to begin and end together. Thus, each task is a serial path</t>
  </si>
  <si>
    <t xml:space="preserve">Begin with Task 1. Copy the associated PV and EV data  to the ES-LP calc sheet to compute IEAC(t)LP values for all task performance periods. Enter the project PD (20) to  </t>
  </si>
  <si>
    <t xml:space="preserve">cell R2. Next, copy the computed forecast values to the Parallel ES(L) Analysis sheet. Enter the task name (Task 1) and the associated forecast values to the Forecast by    </t>
  </si>
  <si>
    <t xml:space="preserve">Period table. Note the instruction in the red area above the table. </t>
  </si>
  <si>
    <t>Become familiar with the Longest Path forecasting process by experimenting with this data and the Parallel ES(L) Analysis along with the Parallel Forecasts sheets.</t>
  </si>
  <si>
    <t>Repeat the process for Tasks 2 And 3. Compute the forecasts for the Total Project, as well. Once all calculations have been made and entered to the Parallel ES(L)</t>
  </si>
  <si>
    <r>
      <t>Analysis sheet, scroll down to view the IEAC(t)LP</t>
    </r>
    <r>
      <rPr>
        <vertAlign val="subscript"/>
        <sz val="10"/>
        <rFont val="Arial"/>
        <family val="2"/>
      </rPr>
      <t xml:space="preserve">c </t>
    </r>
    <r>
      <rPr>
        <sz val="10"/>
        <rFont val="Arial"/>
        <family val="2"/>
      </rPr>
      <t>and ES</t>
    </r>
    <r>
      <rPr>
        <vertAlign val="subscript"/>
        <sz val="10"/>
        <rFont val="Arial"/>
        <family val="2"/>
      </rPr>
      <t>LP</t>
    </r>
    <r>
      <rPr>
        <sz val="10"/>
        <rFont val="Arial"/>
        <family val="2"/>
      </rPr>
      <t xml:space="preserve"> Selection by Period table. The selected longest path forecasts are provided in the IEAC(t)LP</t>
    </r>
    <r>
      <rPr>
        <vertAlign val="subscript"/>
        <sz val="10"/>
        <rFont val="Arial"/>
        <family val="2"/>
      </rPr>
      <t>c</t>
    </r>
    <r>
      <rPr>
        <sz val="10"/>
        <rFont val="Arial"/>
        <family val="2"/>
      </rPr>
      <t xml:space="preserve"> row.</t>
    </r>
  </si>
  <si>
    <t>View the graphs of forecasts for Total Project, Longest Path, and Final Duration are displayed at the Parallel Forecasts tab.. As you can see, Longest Path is a much better forecast.</t>
  </si>
  <si>
    <t>Example ES(L) tab. The Example Data and Paralle Data tabs are provided for experimentation and familiarization.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</si>
</sst>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&quot;$&quot;#,##0.00"/>
  </numFmts>
  <fonts count="28" x14ac:knownFonts="1">
    <font>
      <sz val="10"/>
      <name val="Arial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indexed="16"/>
      <name val="Arial"/>
      <family val="2"/>
    </font>
    <font>
      <sz val="10"/>
      <color indexed="12"/>
      <name val="Arial"/>
      <family val="2"/>
    </font>
    <font>
      <b/>
      <vertAlign val="subscript"/>
      <sz val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6"/>
      <name val="Arial"/>
      <family val="2"/>
    </font>
    <font>
      <vertAlign val="subscript"/>
      <sz val="10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Symbol"/>
      <family val="1"/>
      <charset val="2"/>
    </font>
    <font>
      <sz val="11"/>
      <name val="Arial"/>
      <family val="2"/>
    </font>
    <font>
      <sz val="10"/>
      <color theme="3" tint="0.79998168889431442"/>
      <name val="Arial"/>
      <family val="2"/>
    </font>
    <font>
      <sz val="10"/>
      <color rgb="FFFFFF00"/>
      <name val="Arial"/>
      <family val="2"/>
    </font>
    <font>
      <vertAlign val="subscript"/>
      <sz val="12"/>
      <name val="Arial"/>
      <family val="2"/>
    </font>
    <font>
      <sz val="10"/>
      <color rgb="FF0000FF"/>
      <name val="Arial"/>
      <family val="2"/>
    </font>
    <font>
      <sz val="16"/>
      <name val="Symbol"/>
      <family val="1"/>
      <charset val="2"/>
    </font>
    <font>
      <b/>
      <sz val="11"/>
      <name val="Arial"/>
      <family val="2"/>
    </font>
    <font>
      <sz val="16"/>
      <name val="Arial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sz val="10"/>
      <color indexed="9"/>
      <name val="Arial"/>
    </font>
    <font>
      <sz val="10"/>
      <color indexed="9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lightDown">
        <bgColor indexed="42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lightUp">
        <bgColor indexed="27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lightTrellis">
        <bgColor indexed="4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lightTrellis">
        <bgColor indexed="42"/>
      </patternFill>
    </fill>
    <fill>
      <patternFill patternType="solid">
        <fgColor indexed="5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darkUp">
        <bgColor indexed="47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3" tint="-0.2499465926084170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DDDDD"/>
        <bgColor indexed="64"/>
      </patternFill>
    </fill>
  </fills>
  <borders count="1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ck">
        <color indexed="64"/>
      </right>
      <top/>
      <bottom style="dotted">
        <color indexed="64"/>
      </bottom>
      <diagonal/>
    </border>
    <border>
      <left style="thin">
        <color indexed="64"/>
      </left>
      <right style="thick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ck">
        <color indexed="64"/>
      </right>
      <top style="dotted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ck">
        <color indexed="64"/>
      </right>
      <top style="dashed">
        <color indexed="64"/>
      </top>
      <bottom style="dashed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 style="thick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 style="thick">
        <color indexed="64"/>
      </right>
      <top/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dashed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 style="thick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ck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ck">
        <color indexed="64"/>
      </right>
      <top style="dashed">
        <color indexed="64"/>
      </top>
      <bottom style="dashed">
        <color indexed="64"/>
      </bottom>
      <diagonal/>
    </border>
    <border>
      <left style="thick">
        <color indexed="64"/>
      </left>
      <right/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ck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27">
    <xf numFmtId="0" fontId="0" fillId="0" borderId="0" xfId="0"/>
    <xf numFmtId="164" fontId="0" fillId="0" borderId="0" xfId="0" applyNumberFormat="1"/>
    <xf numFmtId="1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/>
    <xf numFmtId="1" fontId="0" fillId="3" borderId="9" xfId="0" applyNumberFormat="1" applyFill="1" applyBorder="1" applyAlignment="1"/>
    <xf numFmtId="1" fontId="0" fillId="3" borderId="10" xfId="0" applyNumberFormat="1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10" xfId="0" applyFill="1" applyBorder="1"/>
    <xf numFmtId="164" fontId="0" fillId="4" borderId="10" xfId="0" applyNumberFormat="1" applyFill="1" applyBorder="1"/>
    <xf numFmtId="164" fontId="0" fillId="4" borderId="11" xfId="0" applyNumberFormat="1" applyFill="1" applyBorder="1"/>
    <xf numFmtId="0" fontId="0" fillId="5" borderId="12" xfId="0" applyFill="1" applyBorder="1" applyAlignment="1">
      <alignment horizontal="center"/>
    </xf>
    <xf numFmtId="1" fontId="0" fillId="5" borderId="13" xfId="0" applyNumberFormat="1" applyFill="1" applyBorder="1"/>
    <xf numFmtId="164" fontId="0" fillId="5" borderId="13" xfId="0" applyNumberFormat="1" applyFill="1" applyBorder="1"/>
    <xf numFmtId="0" fontId="0" fillId="5" borderId="14" xfId="0" applyFill="1" applyBorder="1" applyAlignment="1">
      <alignment horizontal="center"/>
    </xf>
    <xf numFmtId="1" fontId="0" fillId="5" borderId="15" xfId="0" applyNumberFormat="1" applyFill="1" applyBorder="1"/>
    <xf numFmtId="164" fontId="0" fillId="5" borderId="15" xfId="0" applyNumberFormat="1" applyFill="1" applyBorder="1"/>
    <xf numFmtId="164" fontId="2" fillId="5" borderId="13" xfId="0" applyNumberFormat="1" applyFont="1" applyFill="1" applyBorder="1"/>
    <xf numFmtId="164" fontId="2" fillId="5" borderId="15" xfId="0" applyNumberFormat="1" applyFont="1" applyFill="1" applyBorder="1"/>
    <xf numFmtId="1" fontId="3" fillId="5" borderId="13" xfId="0" applyNumberFormat="1" applyFont="1" applyFill="1" applyBorder="1" applyAlignment="1">
      <alignment horizontal="center"/>
    </xf>
    <xf numFmtId="1" fontId="3" fillId="5" borderId="15" xfId="0" applyNumberFormat="1" applyFont="1" applyFill="1" applyBorder="1" applyAlignment="1">
      <alignment horizontal="center"/>
    </xf>
    <xf numFmtId="164" fontId="3" fillId="5" borderId="13" xfId="0" applyNumberFormat="1" applyFont="1" applyFill="1" applyBorder="1"/>
    <xf numFmtId="164" fontId="3" fillId="5" borderId="15" xfId="0" applyNumberFormat="1" applyFont="1" applyFill="1" applyBorder="1"/>
    <xf numFmtId="1" fontId="1" fillId="3" borderId="17" xfId="0" applyNumberFormat="1" applyFont="1" applyFill="1" applyBorder="1" applyAlignment="1">
      <alignment horizontal="center" vertical="center"/>
    </xf>
    <xf numFmtId="1" fontId="1" fillId="3" borderId="8" xfId="0" applyNumberFormat="1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164" fontId="1" fillId="3" borderId="8" xfId="0" applyNumberFormat="1" applyFont="1" applyFill="1" applyBorder="1" applyAlignment="1">
      <alignment horizontal="center" vertical="center"/>
    </xf>
    <xf numFmtId="164" fontId="1" fillId="3" borderId="18" xfId="0" applyNumberFormat="1" applyFont="1" applyFill="1" applyBorder="1" applyAlignment="1">
      <alignment horizontal="center" vertical="center"/>
    </xf>
    <xf numFmtId="164" fontId="2" fillId="5" borderId="19" xfId="0" applyNumberFormat="1" applyFont="1" applyFill="1" applyBorder="1"/>
    <xf numFmtId="164" fontId="2" fillId="5" borderId="20" xfId="0" applyNumberFormat="1" applyFont="1" applyFill="1" applyBorder="1"/>
    <xf numFmtId="1" fontId="0" fillId="7" borderId="0" xfId="0" applyNumberFormat="1" applyFill="1" applyAlignment="1"/>
    <xf numFmtId="1" fontId="0" fillId="8" borderId="0" xfId="0" applyNumberFormat="1" applyFill="1" applyAlignment="1"/>
    <xf numFmtId="1" fontId="0" fillId="9" borderId="15" xfId="0" applyNumberFormat="1" applyFill="1" applyBorder="1" applyAlignment="1">
      <alignment horizontal="center"/>
    </xf>
    <xf numFmtId="0" fontId="0" fillId="10" borderId="0" xfId="0" applyFill="1"/>
    <xf numFmtId="1" fontId="1" fillId="3" borderId="10" xfId="0" applyNumberFormat="1" applyFont="1" applyFill="1" applyBorder="1" applyAlignment="1">
      <alignment horizontal="center"/>
    </xf>
    <xf numFmtId="1" fontId="1" fillId="3" borderId="8" xfId="0" applyNumberFormat="1" applyFont="1" applyFill="1" applyBorder="1" applyAlignment="1">
      <alignment horizontal="center"/>
    </xf>
    <xf numFmtId="0" fontId="0" fillId="0" borderId="0" xfId="0" applyFill="1" applyBorder="1"/>
    <xf numFmtId="0" fontId="6" fillId="0" borderId="0" xfId="0" applyFont="1"/>
    <xf numFmtId="1" fontId="1" fillId="3" borderId="18" xfId="0" applyNumberFormat="1" applyFont="1" applyFill="1" applyBorder="1" applyAlignment="1">
      <alignment horizontal="center"/>
    </xf>
    <xf numFmtId="2" fontId="0" fillId="9" borderId="20" xfId="0" applyNumberFormat="1" applyFill="1" applyBorder="1"/>
    <xf numFmtId="0" fontId="10" fillId="11" borderId="21" xfId="0" applyFont="1" applyFill="1" applyBorder="1" applyAlignment="1">
      <alignment horizontal="centerContinuous"/>
    </xf>
    <xf numFmtId="0" fontId="0" fillId="11" borderId="22" xfId="0" applyFill="1" applyBorder="1" applyAlignment="1">
      <alignment horizontal="centerContinuous"/>
    </xf>
    <xf numFmtId="0" fontId="0" fillId="11" borderId="23" xfId="0" applyFill="1" applyBorder="1" applyAlignment="1">
      <alignment horizontal="centerContinuous"/>
    </xf>
    <xf numFmtId="0" fontId="0" fillId="12" borderId="24" xfId="0" applyFill="1" applyBorder="1"/>
    <xf numFmtId="0" fontId="0" fillId="12" borderId="0" xfId="0" applyFill="1" applyBorder="1"/>
    <xf numFmtId="0" fontId="0" fillId="12" borderId="25" xfId="0" applyFill="1" applyBorder="1"/>
    <xf numFmtId="0" fontId="6" fillId="13" borderId="26" xfId="0" applyFont="1" applyFill="1" applyBorder="1"/>
    <xf numFmtId="0" fontId="6" fillId="13" borderId="27" xfId="0" applyFont="1" applyFill="1" applyBorder="1"/>
    <xf numFmtId="0" fontId="6" fillId="13" borderId="28" xfId="0" applyFont="1" applyFill="1" applyBorder="1"/>
    <xf numFmtId="0" fontId="6" fillId="13" borderId="21" xfId="0" applyFont="1" applyFill="1" applyBorder="1"/>
    <xf numFmtId="0" fontId="6" fillId="13" borderId="24" xfId="0" applyFont="1" applyFill="1" applyBorder="1"/>
    <xf numFmtId="0" fontId="6" fillId="13" borderId="29" xfId="0" applyFont="1" applyFill="1" applyBorder="1"/>
    <xf numFmtId="0" fontId="6" fillId="13" borderId="23" xfId="0" applyFont="1" applyFill="1" applyBorder="1"/>
    <xf numFmtId="0" fontId="6" fillId="13" borderId="30" xfId="0" applyFont="1" applyFill="1" applyBorder="1"/>
    <xf numFmtId="0" fontId="0" fillId="15" borderId="21" xfId="0" applyFill="1" applyBorder="1"/>
    <xf numFmtId="0" fontId="0" fillId="15" borderId="22" xfId="0" applyFill="1" applyBorder="1"/>
    <xf numFmtId="0" fontId="0" fillId="15" borderId="23" xfId="0" applyFill="1" applyBorder="1"/>
    <xf numFmtId="0" fontId="0" fillId="15" borderId="24" xfId="0" applyFill="1" applyBorder="1"/>
    <xf numFmtId="0" fontId="0" fillId="15" borderId="25" xfId="0" applyFill="1" applyBorder="1"/>
    <xf numFmtId="0" fontId="1" fillId="15" borderId="0" xfId="0" applyFont="1" applyFill="1" applyBorder="1"/>
    <xf numFmtId="0" fontId="6" fillId="15" borderId="0" xfId="0" applyFont="1" applyFill="1" applyBorder="1"/>
    <xf numFmtId="1" fontId="1" fillId="3" borderId="32" xfId="0" applyNumberFormat="1" applyFont="1" applyFill="1" applyBorder="1" applyAlignment="1">
      <alignment horizontal="center"/>
    </xf>
    <xf numFmtId="0" fontId="8" fillId="0" borderId="24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5" xfId="0" applyBorder="1" applyAlignment="1">
      <alignment vertical="center"/>
    </xf>
    <xf numFmtId="0" fontId="8" fillId="0" borderId="24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0" xfId="0" applyAlignment="1">
      <alignment vertical="center"/>
    </xf>
    <xf numFmtId="0" fontId="4" fillId="0" borderId="24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0" fillId="15" borderId="0" xfId="0" applyFill="1" applyBorder="1"/>
    <xf numFmtId="0" fontId="13" fillId="15" borderId="0" xfId="0" applyFont="1" applyFill="1" applyBorder="1"/>
    <xf numFmtId="0" fontId="8" fillId="15" borderId="26" xfId="0" applyFont="1" applyFill="1" applyBorder="1"/>
    <xf numFmtId="49" fontId="1" fillId="15" borderId="27" xfId="0" applyNumberFormat="1" applyFont="1" applyFill="1" applyBorder="1"/>
    <xf numFmtId="49" fontId="8" fillId="15" borderId="27" xfId="0" applyNumberFormat="1" applyFont="1" applyFill="1" applyBorder="1"/>
    <xf numFmtId="49" fontId="8" fillId="15" borderId="28" xfId="0" applyNumberFormat="1" applyFont="1" applyFill="1" applyBorder="1"/>
    <xf numFmtId="0" fontId="8" fillId="15" borderId="24" xfId="0" applyFont="1" applyFill="1" applyBorder="1"/>
    <xf numFmtId="49" fontId="1" fillId="15" borderId="0" xfId="0" applyNumberFormat="1" applyFont="1" applyFill="1" applyBorder="1"/>
    <xf numFmtId="49" fontId="8" fillId="15" borderId="0" xfId="0" applyNumberFormat="1" applyFont="1" applyFill="1" applyBorder="1"/>
    <xf numFmtId="49" fontId="8" fillId="15" borderId="25" xfId="0" applyNumberFormat="1" applyFont="1" applyFill="1" applyBorder="1"/>
    <xf numFmtId="0" fontId="0" fillId="16" borderId="24" xfId="0" applyFill="1" applyBorder="1"/>
    <xf numFmtId="0" fontId="0" fillId="16" borderId="0" xfId="0" applyFill="1" applyBorder="1"/>
    <xf numFmtId="0" fontId="0" fillId="16" borderId="25" xfId="0" applyFill="1" applyBorder="1"/>
    <xf numFmtId="0" fontId="1" fillId="16" borderId="0" xfId="0" applyFont="1" applyFill="1" applyBorder="1"/>
    <xf numFmtId="0" fontId="14" fillId="11" borderId="36" xfId="0" applyFont="1" applyFill="1" applyBorder="1" applyAlignment="1">
      <alignment horizontal="center" vertical="center"/>
    </xf>
    <xf numFmtId="0" fontId="14" fillId="11" borderId="37" xfId="0" applyFont="1" applyFill="1" applyBorder="1" applyAlignment="1">
      <alignment horizontal="center" vertical="center"/>
    </xf>
    <xf numFmtId="0" fontId="14" fillId="11" borderId="38" xfId="0" applyFont="1" applyFill="1" applyBorder="1" applyAlignment="1">
      <alignment horizontal="center" vertical="center"/>
    </xf>
    <xf numFmtId="0" fontId="14" fillId="6" borderId="39" xfId="0" applyFont="1" applyFill="1" applyBorder="1" applyAlignment="1">
      <alignment horizontal="center" vertical="center"/>
    </xf>
    <xf numFmtId="2" fontId="16" fillId="3" borderId="40" xfId="0" applyNumberFormat="1" applyFont="1" applyFill="1" applyBorder="1" applyAlignment="1">
      <alignment horizontal="center" vertical="center"/>
    </xf>
    <xf numFmtId="2" fontId="16" fillId="17" borderId="40" xfId="0" applyNumberFormat="1" applyFont="1" applyFill="1" applyBorder="1" applyAlignment="1">
      <alignment horizontal="center" vertical="center"/>
    </xf>
    <xf numFmtId="0" fontId="14" fillId="6" borderId="41" xfId="0" applyFont="1" applyFill="1" applyBorder="1" applyAlignment="1">
      <alignment horizontal="center" vertical="center"/>
    </xf>
    <xf numFmtId="2" fontId="16" fillId="19" borderId="40" xfId="0" applyNumberFormat="1" applyFont="1" applyFill="1" applyBorder="1" applyAlignment="1">
      <alignment horizontal="center" vertical="center"/>
    </xf>
    <xf numFmtId="49" fontId="14" fillId="6" borderId="41" xfId="0" applyNumberFormat="1" applyFont="1" applyFill="1" applyBorder="1" applyAlignment="1">
      <alignment horizontal="center" vertical="center"/>
    </xf>
    <xf numFmtId="2" fontId="16" fillId="17" borderId="42" xfId="0" applyNumberFormat="1" applyFont="1" applyFill="1" applyBorder="1" applyAlignment="1">
      <alignment horizontal="center" vertical="center"/>
    </xf>
    <xf numFmtId="2" fontId="16" fillId="3" borderId="42" xfId="0" applyNumberFormat="1" applyFont="1" applyFill="1" applyBorder="1" applyAlignment="1">
      <alignment horizontal="center" vertical="center"/>
    </xf>
    <xf numFmtId="2" fontId="16" fillId="18" borderId="42" xfId="0" applyNumberFormat="1" applyFont="1" applyFill="1" applyBorder="1" applyAlignment="1">
      <alignment horizontal="center" vertical="center"/>
    </xf>
    <xf numFmtId="0" fontId="14" fillId="6" borderId="26" xfId="0" applyFont="1" applyFill="1" applyBorder="1" applyAlignment="1">
      <alignment horizontal="center" vertical="center"/>
    </xf>
    <xf numFmtId="2" fontId="16" fillId="3" borderId="43" xfId="0" applyNumberFormat="1" applyFont="1" applyFill="1" applyBorder="1" applyAlignment="1">
      <alignment horizontal="center" vertical="center"/>
    </xf>
    <xf numFmtId="0" fontId="0" fillId="0" borderId="0" xfId="0" applyFill="1"/>
    <xf numFmtId="2" fontId="16" fillId="17" borderId="44" xfId="0" applyNumberFormat="1" applyFont="1" applyFill="1" applyBorder="1" applyAlignment="1">
      <alignment horizontal="center" vertical="center"/>
    </xf>
    <xf numFmtId="2" fontId="16" fillId="17" borderId="45" xfId="0" applyNumberFormat="1" applyFont="1" applyFill="1" applyBorder="1" applyAlignment="1">
      <alignment horizontal="center" vertical="center"/>
    </xf>
    <xf numFmtId="2" fontId="16" fillId="3" borderId="46" xfId="0" applyNumberFormat="1" applyFont="1" applyFill="1" applyBorder="1" applyAlignment="1">
      <alignment horizontal="center" vertical="center"/>
    </xf>
    <xf numFmtId="2" fontId="16" fillId="17" borderId="46" xfId="0" applyNumberFormat="1" applyFont="1" applyFill="1" applyBorder="1" applyAlignment="1">
      <alignment horizontal="center" vertical="center"/>
    </xf>
    <xf numFmtId="2" fontId="16" fillId="18" borderId="46" xfId="0" applyNumberFormat="1" applyFont="1" applyFill="1" applyBorder="1" applyAlignment="1">
      <alignment horizontal="center" vertical="center"/>
    </xf>
    <xf numFmtId="2" fontId="16" fillId="3" borderId="47" xfId="0" applyNumberFormat="1" applyFont="1" applyFill="1" applyBorder="1" applyAlignment="1">
      <alignment horizontal="center" vertical="center"/>
    </xf>
    <xf numFmtId="0" fontId="8" fillId="16" borderId="24" xfId="0" applyFont="1" applyFill="1" applyBorder="1"/>
    <xf numFmtId="0" fontId="8" fillId="16" borderId="0" xfId="0" applyFont="1" applyFill="1" applyBorder="1"/>
    <xf numFmtId="0" fontId="8" fillId="16" borderId="25" xfId="0" applyFont="1" applyFill="1" applyBorder="1"/>
    <xf numFmtId="0" fontId="17" fillId="0" borderId="0" xfId="0" applyFont="1"/>
    <xf numFmtId="0" fontId="14" fillId="6" borderId="24" xfId="0" applyFont="1" applyFill="1" applyBorder="1" applyAlignment="1">
      <alignment horizontal="center" vertical="center"/>
    </xf>
    <xf numFmtId="2" fontId="16" fillId="3" borderId="48" xfId="0" applyNumberFormat="1" applyFont="1" applyFill="1" applyBorder="1" applyAlignment="1">
      <alignment horizontal="center" vertical="center"/>
    </xf>
    <xf numFmtId="0" fontId="18" fillId="19" borderId="22" xfId="0" applyFont="1" applyFill="1" applyBorder="1" applyAlignment="1">
      <alignment horizontal="left" vertical="center"/>
    </xf>
    <xf numFmtId="0" fontId="8" fillId="19" borderId="24" xfId="0" applyFont="1" applyFill="1" applyBorder="1" applyAlignment="1">
      <alignment vertical="center"/>
    </xf>
    <xf numFmtId="49" fontId="8" fillId="19" borderId="21" xfId="0" applyNumberFormat="1" applyFont="1" applyFill="1" applyBorder="1" applyAlignment="1">
      <alignment horizontal="left" vertical="center"/>
    </xf>
    <xf numFmtId="0" fontId="18" fillId="19" borderId="23" xfId="0" applyFont="1" applyFill="1" applyBorder="1" applyAlignment="1">
      <alignment horizontal="left" vertical="center"/>
    </xf>
    <xf numFmtId="0" fontId="8" fillId="19" borderId="0" xfId="0" applyFont="1" applyFill="1" applyBorder="1" applyAlignment="1">
      <alignment vertical="center"/>
    </xf>
    <xf numFmtId="0" fontId="8" fillId="19" borderId="25" xfId="0" applyFont="1" applyFill="1" applyBorder="1" applyAlignment="1">
      <alignment vertical="center"/>
    </xf>
    <xf numFmtId="1" fontId="8" fillId="19" borderId="0" xfId="0" applyNumberFormat="1" applyFont="1" applyFill="1" applyBorder="1" applyAlignment="1">
      <alignment vertical="center"/>
    </xf>
    <xf numFmtId="1" fontId="8" fillId="19" borderId="25" xfId="0" applyNumberFormat="1" applyFont="1" applyFill="1" applyBorder="1" applyAlignment="1">
      <alignment vertical="center"/>
    </xf>
    <xf numFmtId="0" fontId="8" fillId="19" borderId="26" xfId="0" applyFont="1" applyFill="1" applyBorder="1" applyAlignment="1">
      <alignment vertical="center"/>
    </xf>
    <xf numFmtId="0" fontId="0" fillId="19" borderId="27" xfId="0" applyFill="1" applyBorder="1" applyAlignment="1">
      <alignment vertical="center"/>
    </xf>
    <xf numFmtId="0" fontId="0" fillId="19" borderId="28" xfId="0" applyFill="1" applyBorder="1" applyAlignment="1">
      <alignment vertical="center"/>
    </xf>
    <xf numFmtId="2" fontId="16" fillId="17" borderId="52" xfId="0" applyNumberFormat="1" applyFont="1" applyFill="1" applyBorder="1" applyAlignment="1">
      <alignment horizontal="center" vertical="center"/>
    </xf>
    <xf numFmtId="2" fontId="16" fillId="17" borderId="53" xfId="0" applyNumberFormat="1" applyFont="1" applyFill="1" applyBorder="1"/>
    <xf numFmtId="2" fontId="16" fillId="17" borderId="53" xfId="0" applyNumberFormat="1" applyFont="1" applyFill="1" applyBorder="1" applyAlignment="1">
      <alignment horizontal="center" vertical="center"/>
    </xf>
    <xf numFmtId="2" fontId="16" fillId="17" borderId="54" xfId="0" applyNumberFormat="1" applyFont="1" applyFill="1" applyBorder="1" applyAlignment="1">
      <alignment horizontal="center" vertical="center"/>
    </xf>
    <xf numFmtId="2" fontId="16" fillId="18" borderId="55" xfId="0" applyNumberFormat="1" applyFont="1" applyFill="1" applyBorder="1" applyAlignment="1">
      <alignment horizontal="center" vertical="center"/>
    </xf>
    <xf numFmtId="2" fontId="16" fillId="17" borderId="4" xfId="0" applyNumberFormat="1" applyFont="1" applyFill="1" applyBorder="1" applyAlignment="1">
      <alignment horizontal="center" vertical="center"/>
    </xf>
    <xf numFmtId="0" fontId="14" fillId="22" borderId="41" xfId="0" applyFont="1" applyFill="1" applyBorder="1" applyAlignment="1">
      <alignment horizontal="center" vertical="center"/>
    </xf>
    <xf numFmtId="0" fontId="14" fillId="21" borderId="41" xfId="0" applyFont="1" applyFill="1" applyBorder="1" applyAlignment="1">
      <alignment horizontal="center" vertical="center"/>
    </xf>
    <xf numFmtId="0" fontId="14" fillId="21" borderId="63" xfId="0" applyFont="1" applyFill="1" applyBorder="1" applyAlignment="1">
      <alignment horizontal="center" vertical="center"/>
    </xf>
    <xf numFmtId="0" fontId="16" fillId="23" borderId="59" xfId="0" applyFont="1" applyFill="1" applyBorder="1" applyAlignment="1">
      <alignment horizontal="center" vertical="center"/>
    </xf>
    <xf numFmtId="0" fontId="16" fillId="23" borderId="60" xfId="0" applyFont="1" applyFill="1" applyBorder="1" applyAlignment="1">
      <alignment horizontal="center" vertical="center"/>
    </xf>
    <xf numFmtId="0" fontId="16" fillId="23" borderId="61" xfId="0" applyFont="1" applyFill="1" applyBorder="1" applyAlignment="1">
      <alignment horizontal="center" vertical="center"/>
    </xf>
    <xf numFmtId="0" fontId="16" fillId="23" borderId="62" xfId="0" applyFont="1" applyFill="1" applyBorder="1" applyAlignment="1">
      <alignment horizontal="center" vertical="center"/>
    </xf>
    <xf numFmtId="2" fontId="16" fillId="20" borderId="59" xfId="0" applyNumberFormat="1" applyFont="1" applyFill="1" applyBorder="1" applyAlignment="1">
      <alignment horizontal="center" vertical="center"/>
    </xf>
    <xf numFmtId="2" fontId="16" fillId="20" borderId="60" xfId="0" applyNumberFormat="1" applyFont="1" applyFill="1" applyBorder="1" applyAlignment="1">
      <alignment horizontal="center" vertical="center"/>
    </xf>
    <xf numFmtId="2" fontId="16" fillId="20" borderId="61" xfId="0" applyNumberFormat="1" applyFont="1" applyFill="1" applyBorder="1" applyAlignment="1">
      <alignment horizontal="center" vertical="center"/>
    </xf>
    <xf numFmtId="2" fontId="16" fillId="20" borderId="62" xfId="0" applyNumberFormat="1" applyFont="1" applyFill="1" applyBorder="1" applyAlignment="1">
      <alignment horizontal="center" vertical="center"/>
    </xf>
    <xf numFmtId="0" fontId="14" fillId="24" borderId="36" xfId="0" applyFont="1" applyFill="1" applyBorder="1" applyAlignment="1">
      <alignment horizontal="center" vertical="center"/>
    </xf>
    <xf numFmtId="0" fontId="14" fillId="24" borderId="56" xfId="0" applyFont="1" applyFill="1" applyBorder="1" applyAlignment="1">
      <alignment horizontal="center" vertical="center"/>
    </xf>
    <xf numFmtId="0" fontId="14" fillId="24" borderId="37" xfId="0" applyFont="1" applyFill="1" applyBorder="1" applyAlignment="1">
      <alignment horizontal="center" vertical="center"/>
    </xf>
    <xf numFmtId="0" fontId="14" fillId="24" borderId="38" xfId="0" applyFont="1" applyFill="1" applyBorder="1" applyAlignment="1">
      <alignment horizontal="center" vertical="center"/>
    </xf>
    <xf numFmtId="0" fontId="0" fillId="24" borderId="50" xfId="0" applyFill="1" applyBorder="1" applyAlignment="1">
      <alignment horizontal="centerContinuous" vertical="center"/>
    </xf>
    <xf numFmtId="2" fontId="16" fillId="23" borderId="68" xfId="0" applyNumberFormat="1" applyFont="1" applyFill="1" applyBorder="1" applyAlignment="1">
      <alignment horizontal="center" vertical="center"/>
    </xf>
    <xf numFmtId="2" fontId="16" fillId="23" borderId="69" xfId="0" applyNumberFormat="1" applyFont="1" applyFill="1" applyBorder="1" applyAlignment="1">
      <alignment horizontal="center" vertical="center"/>
    </xf>
    <xf numFmtId="2" fontId="16" fillId="23" borderId="70" xfId="0" applyNumberFormat="1" applyFont="1" applyFill="1" applyBorder="1" applyAlignment="1">
      <alignment horizontal="center" vertical="center"/>
    </xf>
    <xf numFmtId="2" fontId="16" fillId="23" borderId="71" xfId="0" applyNumberFormat="1" applyFont="1" applyFill="1" applyBorder="1" applyAlignment="1">
      <alignment horizontal="center" vertical="center"/>
    </xf>
    <xf numFmtId="0" fontId="0" fillId="24" borderId="10" xfId="0" applyFill="1" applyBorder="1" applyAlignment="1">
      <alignment horizontal="centerContinuous" vertical="center"/>
    </xf>
    <xf numFmtId="0" fontId="0" fillId="24" borderId="73" xfId="0" applyFill="1" applyBorder="1" applyAlignment="1">
      <alignment horizontal="centerContinuous" vertical="center"/>
    </xf>
    <xf numFmtId="49" fontId="14" fillId="6" borderId="75" xfId="0" applyNumberFormat="1" applyFont="1" applyFill="1" applyBorder="1" applyAlignment="1">
      <alignment horizontal="center" vertical="center"/>
    </xf>
    <xf numFmtId="0" fontId="14" fillId="22" borderId="76" xfId="0" applyFont="1" applyFill="1" applyBorder="1" applyAlignment="1">
      <alignment horizontal="center" vertical="center"/>
    </xf>
    <xf numFmtId="0" fontId="14" fillId="25" borderId="74" xfId="0" applyFont="1" applyFill="1" applyBorder="1" applyAlignment="1">
      <alignment horizontal="center" vertical="center"/>
    </xf>
    <xf numFmtId="2" fontId="16" fillId="20" borderId="54" xfId="0" applyNumberFormat="1" applyFont="1" applyFill="1" applyBorder="1" applyAlignment="1">
      <alignment horizontal="center" vertical="center"/>
    </xf>
    <xf numFmtId="2" fontId="16" fillId="20" borderId="78" xfId="0" applyNumberFormat="1" applyFont="1" applyFill="1" applyBorder="1" applyAlignment="1">
      <alignment horizontal="center" vertical="center"/>
    </xf>
    <xf numFmtId="2" fontId="16" fillId="20" borderId="77" xfId="0" applyNumberFormat="1" applyFont="1" applyFill="1" applyBorder="1" applyAlignment="1">
      <alignment horizontal="center" vertical="center"/>
    </xf>
    <xf numFmtId="0" fontId="14" fillId="24" borderId="49" xfId="0" applyFont="1" applyFill="1" applyBorder="1" applyAlignment="1">
      <alignment horizontal="centerContinuous" vertical="center"/>
    </xf>
    <xf numFmtId="0" fontId="0" fillId="24" borderId="51" xfId="0" applyFill="1" applyBorder="1" applyAlignment="1">
      <alignment horizontal="centerContinuous" vertical="center"/>
    </xf>
    <xf numFmtId="2" fontId="16" fillId="26" borderId="57" xfId="0" applyNumberFormat="1" applyFont="1" applyFill="1" applyBorder="1" applyAlignment="1">
      <alignment horizontal="center" vertical="center"/>
    </xf>
    <xf numFmtId="2" fontId="16" fillId="26" borderId="0" xfId="0" applyNumberFormat="1" applyFont="1" applyFill="1" applyBorder="1" applyAlignment="1">
      <alignment horizontal="center" vertical="center"/>
    </xf>
    <xf numFmtId="2" fontId="16" fillId="26" borderId="58" xfId="0" applyNumberFormat="1" applyFont="1" applyFill="1" applyBorder="1" applyAlignment="1">
      <alignment horizontal="center" vertical="center"/>
    </xf>
    <xf numFmtId="2" fontId="16" fillId="26" borderId="25" xfId="0" applyNumberFormat="1" applyFont="1" applyFill="1" applyBorder="1" applyAlignment="1">
      <alignment horizontal="center" vertical="center"/>
    </xf>
    <xf numFmtId="2" fontId="16" fillId="26" borderId="59" xfId="0" applyNumberFormat="1" applyFont="1" applyFill="1" applyBorder="1" applyAlignment="1">
      <alignment horizontal="center" vertical="center"/>
    </xf>
    <xf numFmtId="2" fontId="16" fillId="26" borderId="60" xfId="0" applyNumberFormat="1" applyFont="1" applyFill="1" applyBorder="1" applyAlignment="1">
      <alignment horizontal="center" vertical="center"/>
    </xf>
    <xf numFmtId="2" fontId="16" fillId="26" borderId="61" xfId="0" applyNumberFormat="1" applyFont="1" applyFill="1" applyBorder="1" applyAlignment="1">
      <alignment horizontal="center" vertical="center"/>
    </xf>
    <xf numFmtId="2" fontId="16" fillId="26" borderId="62" xfId="0" applyNumberFormat="1" applyFont="1" applyFill="1" applyBorder="1" applyAlignment="1">
      <alignment horizontal="center" vertical="center"/>
    </xf>
    <xf numFmtId="2" fontId="16" fillId="26" borderId="64" xfId="0" applyNumberFormat="1" applyFont="1" applyFill="1" applyBorder="1" applyAlignment="1">
      <alignment horizontal="center" vertical="center"/>
    </xf>
    <xf numFmtId="2" fontId="16" fillId="26" borderId="65" xfId="0" applyNumberFormat="1" applyFont="1" applyFill="1" applyBorder="1" applyAlignment="1">
      <alignment horizontal="center" vertical="center"/>
    </xf>
    <xf numFmtId="2" fontId="16" fillId="26" borderId="66" xfId="0" applyNumberFormat="1" applyFont="1" applyFill="1" applyBorder="1" applyAlignment="1">
      <alignment horizontal="center" vertical="center"/>
    </xf>
    <xf numFmtId="2" fontId="16" fillId="26" borderId="67" xfId="0" applyNumberFormat="1" applyFont="1" applyFill="1" applyBorder="1" applyAlignment="1">
      <alignment horizontal="center" vertical="center"/>
    </xf>
    <xf numFmtId="2" fontId="0" fillId="0" borderId="0" xfId="0" applyNumberFormat="1"/>
    <xf numFmtId="0" fontId="1" fillId="27" borderId="9" xfId="0" applyFont="1" applyFill="1" applyBorder="1" applyAlignment="1">
      <alignment horizontal="center"/>
    </xf>
    <xf numFmtId="0" fontId="0" fillId="10" borderId="79" xfId="0" applyFill="1" applyBorder="1"/>
    <xf numFmtId="0" fontId="0" fillId="10" borderId="16" xfId="0" applyFill="1" applyBorder="1"/>
    <xf numFmtId="0" fontId="0" fillId="11" borderId="81" xfId="0" applyFill="1" applyBorder="1" applyAlignment="1">
      <alignment horizontal="centerContinuous" vertical="center"/>
    </xf>
    <xf numFmtId="0" fontId="0" fillId="11" borderId="82" xfId="0" applyFill="1" applyBorder="1" applyAlignment="1">
      <alignment horizontal="centerContinuous" vertical="center"/>
    </xf>
    <xf numFmtId="0" fontId="23" fillId="11" borderId="80" xfId="0" applyFont="1" applyFill="1" applyBorder="1" applyAlignment="1">
      <alignment horizontal="centerContinuous" vertical="center"/>
    </xf>
    <xf numFmtId="0" fontId="0" fillId="0" borderId="24" xfId="0" applyFill="1" applyBorder="1" applyAlignment="1">
      <alignment vertical="center"/>
    </xf>
    <xf numFmtId="0" fontId="22" fillId="6" borderId="100" xfId="0" applyFont="1" applyFill="1" applyBorder="1" applyAlignment="1">
      <alignment horizontal="center" vertical="center"/>
    </xf>
    <xf numFmtId="0" fontId="22" fillId="6" borderId="101" xfId="0" applyFont="1" applyFill="1" applyBorder="1" applyAlignment="1">
      <alignment horizontal="center" vertical="center"/>
    </xf>
    <xf numFmtId="0" fontId="22" fillId="6" borderId="97" xfId="0" applyFont="1" applyFill="1" applyBorder="1" applyAlignment="1">
      <alignment horizontal="center" vertical="center"/>
    </xf>
    <xf numFmtId="2" fontId="22" fillId="18" borderId="24" xfId="0" applyNumberFormat="1" applyFont="1" applyFill="1" applyBorder="1" applyAlignment="1">
      <alignment horizontal="center" vertical="center"/>
    </xf>
    <xf numFmtId="2" fontId="16" fillId="18" borderId="102" xfId="0" applyNumberFormat="1" applyFont="1" applyFill="1" applyBorder="1" applyAlignment="1">
      <alignment horizontal="center" vertical="center"/>
    </xf>
    <xf numFmtId="2" fontId="16" fillId="18" borderId="96" xfId="0" applyNumberFormat="1" applyFont="1" applyFill="1" applyBorder="1" applyAlignment="1">
      <alignment horizontal="center" vertical="center"/>
    </xf>
    <xf numFmtId="0" fontId="22" fillId="31" borderId="103" xfId="0" applyFont="1" applyFill="1" applyBorder="1" applyAlignment="1">
      <alignment horizontal="center" vertical="center"/>
    </xf>
    <xf numFmtId="2" fontId="16" fillId="31" borderId="104" xfId="0" applyNumberFormat="1" applyFont="1" applyFill="1" applyBorder="1" applyAlignment="1">
      <alignment horizontal="center" vertical="center"/>
    </xf>
    <xf numFmtId="2" fontId="16" fillId="31" borderId="61" xfId="0" applyNumberFormat="1" applyFont="1" applyFill="1" applyBorder="1" applyAlignment="1">
      <alignment horizontal="center" vertical="center"/>
    </xf>
    <xf numFmtId="2" fontId="24" fillId="32" borderId="106" xfId="0" applyNumberFormat="1" applyFont="1" applyFill="1" applyBorder="1" applyAlignment="1">
      <alignment horizontal="center" vertical="center"/>
    </xf>
    <xf numFmtId="0" fontId="22" fillId="6" borderId="73" xfId="0" applyFont="1" applyFill="1" applyBorder="1" applyAlignment="1">
      <alignment horizontal="center" vertical="center"/>
    </xf>
    <xf numFmtId="165" fontId="8" fillId="0" borderId="0" xfId="0" applyNumberFormat="1" applyFont="1" applyFill="1" applyBorder="1" applyAlignment="1">
      <alignment horizontal="center"/>
    </xf>
    <xf numFmtId="2" fontId="16" fillId="18" borderId="25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/>
    </xf>
    <xf numFmtId="2" fontId="16" fillId="31" borderId="62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/>
    </xf>
    <xf numFmtId="2" fontId="27" fillId="0" borderId="0" xfId="0" applyNumberFormat="1" applyFont="1" applyFill="1" applyBorder="1" applyAlignment="1">
      <alignment horizontal="center"/>
    </xf>
    <xf numFmtId="0" fontId="14" fillId="11" borderId="108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2" fontId="16" fillId="0" borderId="0" xfId="0" applyNumberFormat="1" applyFont="1" applyFill="1" applyBorder="1" applyAlignment="1">
      <alignment horizontal="center" vertical="center"/>
    </xf>
    <xf numFmtId="0" fontId="14" fillId="24" borderId="108" xfId="0" applyFont="1" applyFill="1" applyBorder="1" applyAlignment="1">
      <alignment horizontal="center" vertical="center"/>
    </xf>
    <xf numFmtId="2" fontId="16" fillId="26" borderId="105" xfId="0" applyNumberFormat="1" applyFont="1" applyFill="1" applyBorder="1" applyAlignment="1">
      <alignment horizontal="center" vertical="center"/>
    </xf>
    <xf numFmtId="2" fontId="16" fillId="26" borderId="88" xfId="0" applyNumberFormat="1" applyFont="1" applyFill="1" applyBorder="1" applyAlignment="1">
      <alignment horizontal="center" vertical="center"/>
    </xf>
    <xf numFmtId="2" fontId="16" fillId="26" borderId="112" xfId="0" applyNumberFormat="1" applyFont="1" applyFill="1" applyBorder="1" applyAlignment="1">
      <alignment horizontal="center" vertical="center"/>
    </xf>
    <xf numFmtId="2" fontId="16" fillId="20" borderId="113" xfId="0" applyNumberFormat="1" applyFont="1" applyFill="1" applyBorder="1" applyAlignment="1">
      <alignment horizontal="center" vertical="center"/>
    </xf>
    <xf numFmtId="2" fontId="16" fillId="23" borderId="92" xfId="0" applyNumberFormat="1" applyFont="1" applyFill="1" applyBorder="1" applyAlignment="1">
      <alignment horizontal="center" vertical="center"/>
    </xf>
    <xf numFmtId="2" fontId="16" fillId="23" borderId="114" xfId="0" applyNumberFormat="1" applyFont="1" applyFill="1" applyBorder="1" applyAlignment="1">
      <alignment horizontal="center" vertical="center"/>
    </xf>
    <xf numFmtId="0" fontId="16" fillId="23" borderId="105" xfId="0" applyFont="1" applyFill="1" applyBorder="1" applyAlignment="1">
      <alignment horizontal="center" vertical="center"/>
    </xf>
    <xf numFmtId="2" fontId="16" fillId="27" borderId="58" xfId="0" applyNumberFormat="1" applyFont="1" applyFill="1" applyBorder="1" applyAlignment="1">
      <alignment horizontal="center" vertical="center"/>
    </xf>
    <xf numFmtId="2" fontId="16" fillId="27" borderId="115" xfId="0" applyNumberFormat="1" applyFont="1" applyFill="1" applyBorder="1" applyAlignment="1">
      <alignment horizontal="center" vertical="center"/>
    </xf>
    <xf numFmtId="2" fontId="16" fillId="27" borderId="61" xfId="0" applyNumberFormat="1" applyFont="1" applyFill="1" applyBorder="1" applyAlignment="1">
      <alignment horizontal="center" vertical="center"/>
    </xf>
    <xf numFmtId="2" fontId="16" fillId="27" borderId="105" xfId="0" applyNumberFormat="1" applyFont="1" applyFill="1" applyBorder="1" applyAlignment="1">
      <alignment horizontal="center" vertical="center"/>
    </xf>
    <xf numFmtId="2" fontId="16" fillId="27" borderId="96" xfId="0" applyNumberFormat="1" applyFont="1" applyFill="1" applyBorder="1" applyAlignment="1">
      <alignment horizontal="center" vertical="center"/>
    </xf>
    <xf numFmtId="2" fontId="16" fillId="27" borderId="78" xfId="0" applyNumberFormat="1" applyFont="1" applyFill="1" applyBorder="1" applyAlignment="1">
      <alignment horizontal="center" vertical="center"/>
    </xf>
    <xf numFmtId="2" fontId="16" fillId="27" borderId="77" xfId="0" applyNumberFormat="1" applyFont="1" applyFill="1" applyBorder="1" applyAlignment="1">
      <alignment horizontal="center" vertical="center"/>
    </xf>
    <xf numFmtId="2" fontId="16" fillId="26" borderId="92" xfId="0" applyNumberFormat="1" applyFont="1" applyFill="1" applyBorder="1" applyAlignment="1">
      <alignment horizontal="center" vertical="center"/>
    </xf>
    <xf numFmtId="2" fontId="16" fillId="26" borderId="114" xfId="0" applyNumberFormat="1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/>
    </xf>
    <xf numFmtId="2" fontId="16" fillId="0" borderId="2" xfId="0" applyNumberFormat="1" applyFont="1" applyFill="1" applyBorder="1" applyAlignment="1">
      <alignment horizontal="center" vertical="center"/>
    </xf>
    <xf numFmtId="1" fontId="0" fillId="6" borderId="16" xfId="0" applyNumberFormat="1" applyFill="1" applyBorder="1" applyAlignment="1" applyProtection="1">
      <protection locked="0"/>
    </xf>
    <xf numFmtId="1" fontId="0" fillId="3" borderId="32" xfId="0" applyNumberFormat="1" applyFill="1" applyBorder="1" applyAlignment="1" applyProtection="1">
      <alignment horizontal="center"/>
      <protection locked="0"/>
    </xf>
    <xf numFmtId="0" fontId="0" fillId="27" borderId="9" xfId="0" applyFill="1" applyBorder="1" applyAlignment="1" applyProtection="1">
      <alignment horizontal="center"/>
      <protection locked="0"/>
    </xf>
    <xf numFmtId="0" fontId="14" fillId="6" borderId="39" xfId="0" applyFont="1" applyFill="1" applyBorder="1" applyAlignment="1" applyProtection="1">
      <alignment horizontal="center" vertical="center"/>
      <protection locked="0"/>
    </xf>
    <xf numFmtId="2" fontId="16" fillId="27" borderId="52" xfId="0" applyNumberFormat="1" applyFont="1" applyFill="1" applyBorder="1" applyAlignment="1" applyProtection="1">
      <alignment horizontal="center" vertical="center"/>
      <protection locked="0"/>
    </xf>
    <xf numFmtId="2" fontId="16" fillId="27" borderId="55" xfId="0" applyNumberFormat="1" applyFont="1" applyFill="1" applyBorder="1" applyAlignment="1" applyProtection="1">
      <alignment horizontal="center" vertical="center"/>
      <protection locked="0"/>
    </xf>
    <xf numFmtId="2" fontId="16" fillId="27" borderId="40" xfId="0" applyNumberFormat="1" applyFont="1" applyFill="1" applyBorder="1" applyAlignment="1" applyProtection="1">
      <alignment horizontal="center" vertical="center"/>
      <protection locked="0"/>
    </xf>
    <xf numFmtId="2" fontId="16" fillId="27" borderId="109" xfId="0" applyNumberFormat="1" applyFont="1" applyFill="1" applyBorder="1" applyAlignment="1" applyProtection="1">
      <alignment horizontal="center" vertical="center"/>
      <protection locked="0"/>
    </xf>
    <xf numFmtId="2" fontId="16" fillId="27" borderId="44" xfId="0" applyNumberFormat="1" applyFont="1" applyFill="1" applyBorder="1" applyAlignment="1" applyProtection="1">
      <alignment horizontal="center" vertical="center"/>
      <protection locked="0"/>
    </xf>
    <xf numFmtId="0" fontId="14" fillId="6" borderId="41" xfId="0" applyFont="1" applyFill="1" applyBorder="1" applyAlignment="1" applyProtection="1">
      <alignment horizontal="center" vertical="center"/>
      <protection locked="0"/>
    </xf>
    <xf numFmtId="2" fontId="16" fillId="27" borderId="53" xfId="0" applyNumberFormat="1" applyFont="1" applyFill="1" applyBorder="1" applyAlignment="1" applyProtection="1">
      <alignment horizontal="center" vertical="center"/>
      <protection locked="0"/>
    </xf>
    <xf numFmtId="2" fontId="16" fillId="27" borderId="110" xfId="0" applyNumberFormat="1" applyFont="1" applyFill="1" applyBorder="1" applyAlignment="1" applyProtection="1">
      <alignment horizontal="center" vertical="center"/>
      <protection locked="0"/>
    </xf>
    <xf numFmtId="2" fontId="16" fillId="27" borderId="45" xfId="0" applyNumberFormat="1" applyFont="1" applyFill="1" applyBorder="1" applyAlignment="1" applyProtection="1">
      <alignment horizontal="center" vertical="center"/>
      <protection locked="0"/>
    </xf>
    <xf numFmtId="49" fontId="14" fillId="6" borderId="41" xfId="0" applyNumberFormat="1" applyFont="1" applyFill="1" applyBorder="1" applyAlignment="1" applyProtection="1">
      <alignment horizontal="center" vertical="center"/>
      <protection locked="0"/>
    </xf>
    <xf numFmtId="2" fontId="16" fillId="27" borderId="42" xfId="0" applyNumberFormat="1" applyFont="1" applyFill="1" applyBorder="1" applyAlignment="1" applyProtection="1">
      <alignment horizontal="center" vertical="center"/>
      <protection locked="0"/>
    </xf>
    <xf numFmtId="2" fontId="16" fillId="27" borderId="111" xfId="0" applyNumberFormat="1" applyFont="1" applyFill="1" applyBorder="1" applyAlignment="1" applyProtection="1">
      <alignment horizontal="center" vertical="center"/>
      <protection locked="0"/>
    </xf>
    <xf numFmtId="2" fontId="16" fillId="27" borderId="46" xfId="0" applyNumberFormat="1" applyFont="1" applyFill="1" applyBorder="1" applyAlignment="1" applyProtection="1">
      <alignment horizontal="center" vertical="center"/>
      <protection locked="0"/>
    </xf>
    <xf numFmtId="2" fontId="16" fillId="27" borderId="43" xfId="0" applyNumberFormat="1" applyFont="1" applyFill="1" applyBorder="1" applyAlignment="1" applyProtection="1">
      <alignment horizontal="center" vertical="center"/>
      <protection locked="0"/>
    </xf>
    <xf numFmtId="2" fontId="16" fillId="27" borderId="47" xfId="0" applyNumberFormat="1" applyFont="1" applyFill="1" applyBorder="1" applyAlignment="1" applyProtection="1">
      <alignment horizontal="center" vertical="center"/>
      <protection locked="0"/>
    </xf>
    <xf numFmtId="2" fontId="16" fillId="20" borderId="59" xfId="0" applyNumberFormat="1" applyFont="1" applyFill="1" applyBorder="1" applyAlignment="1" applyProtection="1">
      <alignment horizontal="center" vertical="center"/>
      <protection locked="0"/>
    </xf>
    <xf numFmtId="2" fontId="16" fillId="20" borderId="60" xfId="0" applyNumberFormat="1" applyFont="1" applyFill="1" applyBorder="1" applyAlignment="1" applyProtection="1">
      <alignment horizontal="center" vertical="center"/>
      <protection locked="0"/>
    </xf>
    <xf numFmtId="2" fontId="16" fillId="20" borderId="61" xfId="0" applyNumberFormat="1" applyFont="1" applyFill="1" applyBorder="1" applyAlignment="1" applyProtection="1">
      <alignment horizontal="center" vertical="center"/>
      <protection locked="0"/>
    </xf>
    <xf numFmtId="2" fontId="16" fillId="20" borderId="105" xfId="0" applyNumberFormat="1" applyFont="1" applyFill="1" applyBorder="1" applyAlignment="1" applyProtection="1">
      <alignment horizontal="center" vertical="center"/>
      <protection locked="0"/>
    </xf>
    <xf numFmtId="0" fontId="14" fillId="19" borderId="24" xfId="0" applyFont="1" applyFill="1" applyBorder="1" applyAlignment="1">
      <alignment vertical="center"/>
    </xf>
    <xf numFmtId="0" fontId="14" fillId="19" borderId="0" xfId="0" applyFont="1" applyFill="1" applyBorder="1" applyAlignment="1">
      <alignment vertical="center"/>
    </xf>
    <xf numFmtId="0" fontId="14" fillId="19" borderId="25" xfId="0" applyFont="1" applyFill="1" applyBorder="1" applyAlignment="1">
      <alignment vertical="center"/>
    </xf>
    <xf numFmtId="1" fontId="14" fillId="19" borderId="0" xfId="0" applyNumberFormat="1" applyFont="1" applyFill="1" applyBorder="1" applyAlignment="1">
      <alignment vertical="center"/>
    </xf>
    <xf numFmtId="1" fontId="14" fillId="19" borderId="25" xfId="0" applyNumberFormat="1" applyFont="1" applyFill="1" applyBorder="1" applyAlignment="1">
      <alignment vertical="center"/>
    </xf>
    <xf numFmtId="0" fontId="14" fillId="19" borderId="26" xfId="0" applyFont="1" applyFill="1" applyBorder="1" applyAlignment="1">
      <alignment vertical="center"/>
    </xf>
    <xf numFmtId="0" fontId="14" fillId="19" borderId="27" xfId="0" applyFont="1" applyFill="1" applyBorder="1" applyAlignment="1">
      <alignment vertical="center"/>
    </xf>
    <xf numFmtId="0" fontId="14" fillId="19" borderId="28" xfId="0" applyFont="1" applyFill="1" applyBorder="1" applyAlignment="1">
      <alignment vertical="center"/>
    </xf>
    <xf numFmtId="0" fontId="14" fillId="19" borderId="21" xfId="0" applyFont="1" applyFill="1" applyBorder="1" applyAlignment="1">
      <alignment vertical="center"/>
    </xf>
    <xf numFmtId="0" fontId="14" fillId="19" borderId="22" xfId="0" applyFont="1" applyFill="1" applyBorder="1" applyAlignment="1">
      <alignment vertical="center"/>
    </xf>
    <xf numFmtId="0" fontId="14" fillId="19" borderId="23" xfId="0" applyFont="1" applyFill="1" applyBorder="1" applyAlignment="1">
      <alignment vertical="center"/>
    </xf>
    <xf numFmtId="0" fontId="14" fillId="19" borderId="0" xfId="0" applyFont="1" applyFill="1" applyAlignment="1">
      <alignment vertical="center"/>
    </xf>
    <xf numFmtId="0" fontId="8" fillId="0" borderId="0" xfId="0" applyFont="1"/>
    <xf numFmtId="2" fontId="14" fillId="24" borderId="72" xfId="0" applyNumberFormat="1" applyFont="1" applyFill="1" applyBorder="1" applyAlignment="1">
      <alignment horizontal="centerContinuous" vertical="center"/>
    </xf>
    <xf numFmtId="2" fontId="0" fillId="9" borderId="13" xfId="0" applyNumberFormat="1" applyFill="1" applyBorder="1" applyProtection="1">
      <protection locked="0"/>
    </xf>
    <xf numFmtId="2" fontId="0" fillId="9" borderId="15" xfId="0" applyNumberFormat="1" applyFill="1" applyBorder="1" applyProtection="1">
      <protection locked="0"/>
    </xf>
    <xf numFmtId="2" fontId="0" fillId="0" borderId="0" xfId="0" applyNumberFormat="1" applyAlignment="1">
      <alignment horizontal="center"/>
    </xf>
    <xf numFmtId="0" fontId="0" fillId="24" borderId="6" xfId="0" applyFill="1" applyBorder="1" applyAlignment="1">
      <alignment horizontal="centerContinuous" vertical="center"/>
    </xf>
    <xf numFmtId="0" fontId="0" fillId="24" borderId="117" xfId="0" applyFill="1" applyBorder="1" applyAlignment="1">
      <alignment horizontal="centerContinuous" vertical="center"/>
    </xf>
    <xf numFmtId="49" fontId="14" fillId="19" borderId="21" xfId="0" applyNumberFormat="1" applyFont="1" applyFill="1" applyBorder="1" applyAlignment="1">
      <alignment vertical="center"/>
    </xf>
    <xf numFmtId="0" fontId="18" fillId="19" borderId="22" xfId="0" applyFont="1" applyFill="1" applyBorder="1" applyAlignment="1">
      <alignment vertical="center"/>
    </xf>
    <xf numFmtId="0" fontId="18" fillId="19" borderId="23" xfId="0" applyFont="1" applyFill="1" applyBorder="1" applyAlignment="1">
      <alignment vertical="center"/>
    </xf>
    <xf numFmtId="0" fontId="0" fillId="0" borderId="0" xfId="0" applyAlignment="1"/>
    <xf numFmtId="0" fontId="14" fillId="19" borderId="26" xfId="0" applyFont="1" applyFill="1" applyBorder="1" applyAlignment="1">
      <alignment horizontal="left" vertical="center"/>
    </xf>
    <xf numFmtId="0" fontId="14" fillId="21" borderId="116" xfId="0" applyFont="1" applyFill="1" applyBorder="1" applyAlignment="1">
      <alignment horizontal="right" vertical="center"/>
    </xf>
    <xf numFmtId="0" fontId="14" fillId="21" borderId="51" xfId="0" applyFont="1" applyFill="1" applyBorder="1" applyAlignment="1">
      <alignment horizontal="left" vertical="center"/>
    </xf>
    <xf numFmtId="2" fontId="16" fillId="27" borderId="118" xfId="0" applyNumberFormat="1" applyFont="1" applyFill="1" applyBorder="1" applyAlignment="1" applyProtection="1">
      <alignment horizontal="center" vertical="center"/>
      <protection locked="0"/>
    </xf>
    <xf numFmtId="2" fontId="25" fillId="32" borderId="107" xfId="0" applyNumberFormat="1" applyFont="1" applyFill="1" applyBorder="1" applyAlignment="1" applyProtection="1">
      <alignment horizontal="center" vertical="center"/>
      <protection locked="0"/>
    </xf>
    <xf numFmtId="2" fontId="25" fillId="32" borderId="66" xfId="0" applyNumberFormat="1" applyFont="1" applyFill="1" applyBorder="1" applyAlignment="1" applyProtection="1">
      <alignment horizontal="center" vertical="center"/>
      <protection locked="0"/>
    </xf>
    <xf numFmtId="2" fontId="25" fillId="32" borderId="67" xfId="0" applyNumberFormat="1" applyFont="1" applyFill="1" applyBorder="1" applyAlignment="1" applyProtection="1">
      <alignment horizontal="center" vertical="center"/>
      <protection locked="0"/>
    </xf>
    <xf numFmtId="0" fontId="0" fillId="33" borderId="1" xfId="0" applyFill="1" applyBorder="1"/>
    <xf numFmtId="0" fontId="0" fillId="33" borderId="2" xfId="0" applyFill="1" applyBorder="1"/>
    <xf numFmtId="0" fontId="0" fillId="33" borderId="3" xfId="0" applyFill="1" applyBorder="1"/>
    <xf numFmtId="165" fontId="14" fillId="33" borderId="4" xfId="0" applyNumberFormat="1" applyFont="1" applyFill="1" applyBorder="1" applyAlignment="1">
      <alignment vertical="center"/>
    </xf>
    <xf numFmtId="165" fontId="8" fillId="33" borderId="0" xfId="0" applyNumberFormat="1" applyFont="1" applyFill="1" applyBorder="1" applyAlignment="1">
      <alignment horizontal="center"/>
    </xf>
    <xf numFmtId="0" fontId="0" fillId="33" borderId="5" xfId="0" applyFill="1" applyBorder="1"/>
    <xf numFmtId="2" fontId="0" fillId="33" borderId="4" xfId="0" applyNumberFormat="1" applyFill="1" applyBorder="1" applyAlignment="1">
      <alignment horizontal="center"/>
    </xf>
    <xf numFmtId="0" fontId="14" fillId="33" borderId="0" xfId="0" applyFont="1" applyFill="1" applyBorder="1" applyAlignment="1">
      <alignment vertical="center"/>
    </xf>
    <xf numFmtId="2" fontId="0" fillId="33" borderId="0" xfId="0" applyNumberFormat="1" applyFill="1" applyBorder="1" applyAlignment="1">
      <alignment horizontal="center"/>
    </xf>
    <xf numFmtId="165" fontId="8" fillId="33" borderId="5" xfId="0" applyNumberFormat="1" applyFont="1" applyFill="1" applyBorder="1" applyAlignment="1">
      <alignment horizontal="center"/>
    </xf>
    <xf numFmtId="0" fontId="26" fillId="33" borderId="4" xfId="0" applyFont="1" applyFill="1" applyBorder="1" applyAlignment="1">
      <alignment horizontal="center"/>
    </xf>
    <xf numFmtId="2" fontId="14" fillId="33" borderId="0" xfId="0" applyNumberFormat="1" applyFont="1" applyFill="1" applyBorder="1" applyAlignment="1">
      <alignment vertical="center"/>
    </xf>
    <xf numFmtId="0" fontId="26" fillId="33" borderId="0" xfId="0" applyFont="1" applyFill="1" applyBorder="1" applyAlignment="1">
      <alignment horizontal="center"/>
    </xf>
    <xf numFmtId="2" fontId="0" fillId="33" borderId="5" xfId="0" applyNumberFormat="1" applyFill="1" applyBorder="1" applyAlignment="1">
      <alignment horizontal="center"/>
    </xf>
    <xf numFmtId="0" fontId="0" fillId="33" borderId="31" xfId="0" applyFill="1" applyBorder="1"/>
    <xf numFmtId="0" fontId="0" fillId="33" borderId="6" xfId="0" applyFill="1" applyBorder="1"/>
    <xf numFmtId="0" fontId="26" fillId="33" borderId="7" xfId="0" applyFont="1" applyFill="1" applyBorder="1" applyAlignment="1">
      <alignment horizontal="center"/>
    </xf>
    <xf numFmtId="0" fontId="0" fillId="6" borderId="16" xfId="0" applyFill="1" applyBorder="1" applyProtection="1">
      <protection locked="0"/>
    </xf>
    <xf numFmtId="0" fontId="0" fillId="0" borderId="0" xfId="0" applyProtection="1">
      <protection locked="0"/>
    </xf>
    <xf numFmtId="0" fontId="1" fillId="3" borderId="9" xfId="0" applyFont="1" applyFill="1" applyBorder="1" applyAlignment="1" applyProtection="1">
      <alignment horizontal="center"/>
    </xf>
    <xf numFmtId="0" fontId="0" fillId="0" borderId="0" xfId="0" applyProtection="1"/>
    <xf numFmtId="0" fontId="1" fillId="3" borderId="17" xfId="0" applyFont="1" applyFill="1" applyBorder="1" applyAlignment="1" applyProtection="1">
      <alignment horizontal="center"/>
    </xf>
    <xf numFmtId="0" fontId="1" fillId="3" borderId="8" xfId="0" applyFont="1" applyFill="1" applyBorder="1" applyAlignment="1" applyProtection="1">
      <alignment horizontal="center"/>
    </xf>
    <xf numFmtId="0" fontId="1" fillId="3" borderId="18" xfId="0" applyFont="1" applyFill="1" applyBorder="1" applyAlignment="1" applyProtection="1">
      <alignment horizontal="center"/>
    </xf>
    <xf numFmtId="0" fontId="0" fillId="12" borderId="0" xfId="0" applyFill="1" applyProtection="1"/>
    <xf numFmtId="1" fontId="1" fillId="3" borderId="8" xfId="0" applyNumberFormat="1" applyFont="1" applyFill="1" applyBorder="1" applyAlignment="1" applyProtection="1">
      <alignment horizontal="center"/>
    </xf>
    <xf numFmtId="1" fontId="1" fillId="3" borderId="32" xfId="0" applyNumberFormat="1" applyFont="1" applyFill="1" applyBorder="1" applyAlignment="1" applyProtection="1">
      <alignment horizontal="center"/>
    </xf>
    <xf numFmtId="1" fontId="1" fillId="3" borderId="18" xfId="0" applyNumberFormat="1" applyFont="1" applyFill="1" applyBorder="1" applyAlignment="1" applyProtection="1">
      <alignment horizontal="center"/>
    </xf>
    <xf numFmtId="0" fontId="1" fillId="27" borderId="9" xfId="0" applyFont="1" applyFill="1" applyBorder="1" applyAlignment="1" applyProtection="1">
      <alignment horizontal="center"/>
    </xf>
    <xf numFmtId="0" fontId="2" fillId="2" borderId="1" xfId="0" applyFont="1" applyFill="1" applyBorder="1" applyProtection="1"/>
    <xf numFmtId="0" fontId="2" fillId="2" borderId="2" xfId="0" applyFont="1" applyFill="1" applyBorder="1" applyProtection="1"/>
    <xf numFmtId="0" fontId="2" fillId="2" borderId="3" xfId="0" applyFont="1" applyFill="1" applyBorder="1" applyProtection="1"/>
    <xf numFmtId="164" fontId="0" fillId="4" borderId="10" xfId="0" applyNumberFormat="1" applyFill="1" applyBorder="1" applyProtection="1"/>
    <xf numFmtId="1" fontId="0" fillId="3" borderId="10" xfId="0" applyNumberFormat="1" applyFill="1" applyBorder="1" applyAlignment="1" applyProtection="1">
      <alignment horizontal="center"/>
    </xf>
    <xf numFmtId="164" fontId="0" fillId="4" borderId="11" xfId="0" applyNumberFormat="1" applyFill="1" applyBorder="1" applyProtection="1"/>
    <xf numFmtId="1" fontId="0" fillId="3" borderId="32" xfId="0" applyNumberFormat="1" applyFill="1" applyBorder="1" applyAlignment="1" applyProtection="1">
      <alignment horizontal="center"/>
    </xf>
    <xf numFmtId="0" fontId="0" fillId="27" borderId="9" xfId="0" applyFill="1" applyBorder="1" applyAlignment="1" applyProtection="1">
      <alignment horizontal="center"/>
    </xf>
    <xf numFmtId="0" fontId="2" fillId="2" borderId="4" xfId="0" applyFont="1" applyFill="1" applyBorder="1" applyProtection="1"/>
    <xf numFmtId="0" fontId="2" fillId="2" borderId="0" xfId="0" applyFont="1" applyFill="1" applyBorder="1" applyProtection="1"/>
    <xf numFmtId="0" fontId="2" fillId="2" borderId="5" xfId="0" applyFont="1" applyFill="1" applyBorder="1" applyProtection="1"/>
    <xf numFmtId="164" fontId="2" fillId="5" borderId="12" xfId="0" applyNumberFormat="1" applyFont="1" applyFill="1" applyBorder="1" applyAlignment="1" applyProtection="1">
      <alignment horizontal="center"/>
    </xf>
    <xf numFmtId="164" fontId="2" fillId="5" borderId="13" xfId="0" applyNumberFormat="1" applyFont="1" applyFill="1" applyBorder="1" applyAlignment="1" applyProtection="1">
      <alignment horizontal="center"/>
    </xf>
    <xf numFmtId="1" fontId="3" fillId="5" borderId="13" xfId="0" applyNumberFormat="1" applyFont="1" applyFill="1" applyBorder="1" applyAlignment="1" applyProtection="1">
      <alignment horizontal="center"/>
    </xf>
    <xf numFmtId="164" fontId="2" fillId="5" borderId="19" xfId="0" applyNumberFormat="1" applyFont="1" applyFill="1" applyBorder="1" applyAlignment="1" applyProtection="1">
      <alignment horizontal="center"/>
    </xf>
    <xf numFmtId="1" fontId="0" fillId="9" borderId="15" xfId="0" applyNumberFormat="1" applyFill="1" applyBorder="1" applyAlignment="1" applyProtection="1">
      <alignment horizontal="center"/>
    </xf>
    <xf numFmtId="2" fontId="0" fillId="9" borderId="13" xfId="0" applyNumberFormat="1" applyFill="1" applyBorder="1" applyProtection="1"/>
    <xf numFmtId="2" fontId="0" fillId="9" borderId="20" xfId="0" applyNumberFormat="1" applyFill="1" applyBorder="1" applyProtection="1"/>
    <xf numFmtId="0" fontId="0" fillId="10" borderId="79" xfId="0" applyFill="1" applyBorder="1" applyProtection="1"/>
    <xf numFmtId="0" fontId="4" fillId="2" borderId="31" xfId="0" applyFont="1" applyFill="1" applyBorder="1" applyProtection="1"/>
    <xf numFmtId="0" fontId="2" fillId="2" borderId="6" xfId="0" applyFont="1" applyFill="1" applyBorder="1" applyProtection="1"/>
    <xf numFmtId="0" fontId="2" fillId="2" borderId="7" xfId="0" applyFont="1" applyFill="1" applyBorder="1" applyProtection="1"/>
    <xf numFmtId="164" fontId="2" fillId="5" borderId="14" xfId="0" applyNumberFormat="1" applyFont="1" applyFill="1" applyBorder="1" applyAlignment="1" applyProtection="1">
      <alignment horizontal="center"/>
    </xf>
    <xf numFmtId="164" fontId="2" fillId="5" borderId="15" xfId="0" applyNumberFormat="1" applyFont="1" applyFill="1" applyBorder="1" applyAlignment="1" applyProtection="1">
      <alignment horizontal="center"/>
    </xf>
    <xf numFmtId="1" fontId="3" fillId="5" borderId="15" xfId="0" applyNumberFormat="1" applyFont="1" applyFill="1" applyBorder="1" applyAlignment="1" applyProtection="1">
      <alignment horizontal="center"/>
    </xf>
    <xf numFmtId="164" fontId="2" fillId="5" borderId="20" xfId="0" applyNumberFormat="1" applyFont="1" applyFill="1" applyBorder="1" applyAlignment="1" applyProtection="1">
      <alignment horizontal="center"/>
    </xf>
    <xf numFmtId="2" fontId="0" fillId="9" borderId="15" xfId="0" applyNumberFormat="1" applyFill="1" applyBorder="1" applyProtection="1"/>
    <xf numFmtId="0" fontId="0" fillId="10" borderId="16" xfId="0" applyFill="1" applyBorder="1" applyProtection="1"/>
    <xf numFmtId="0" fontId="4" fillId="14" borderId="1" xfId="0" applyFont="1" applyFill="1" applyBorder="1" applyProtection="1"/>
    <xf numFmtId="0" fontId="0" fillId="14" borderId="2" xfId="0" applyFill="1" applyBorder="1" applyProtection="1"/>
    <xf numFmtId="0" fontId="0" fillId="14" borderId="3" xfId="0" applyFill="1" applyBorder="1" applyProtection="1"/>
    <xf numFmtId="0" fontId="4" fillId="14" borderId="4" xfId="0" applyFont="1" applyFill="1" applyBorder="1" applyProtection="1"/>
    <xf numFmtId="0" fontId="0" fillId="14" borderId="0" xfId="0" applyFill="1" applyBorder="1" applyProtection="1"/>
    <xf numFmtId="0" fontId="0" fillId="14" borderId="5" xfId="0" applyFill="1" applyBorder="1" applyProtection="1"/>
    <xf numFmtId="0" fontId="20" fillId="14" borderId="4" xfId="0" applyFont="1" applyFill="1" applyBorder="1" applyProtection="1"/>
    <xf numFmtId="0" fontId="20" fillId="28" borderId="4" xfId="0" applyFont="1" applyFill="1" applyBorder="1" applyProtection="1"/>
    <xf numFmtId="0" fontId="20" fillId="28" borderId="0" xfId="0" applyFont="1" applyFill="1" applyBorder="1" applyProtection="1"/>
    <xf numFmtId="0" fontId="0" fillId="28" borderId="0" xfId="0" applyFill="1" applyBorder="1" applyProtection="1"/>
    <xf numFmtId="0" fontId="0" fillId="28" borderId="5" xfId="0" applyFill="1" applyBorder="1" applyProtection="1"/>
    <xf numFmtId="0" fontId="2" fillId="14" borderId="4" xfId="0" applyFont="1" applyFill="1" applyBorder="1" applyProtection="1"/>
    <xf numFmtId="0" fontId="20" fillId="28" borderId="31" xfId="0" applyFont="1" applyFill="1" applyBorder="1" applyProtection="1"/>
    <xf numFmtId="0" fontId="0" fillId="28" borderId="6" xfId="0" applyFill="1" applyBorder="1" applyProtection="1"/>
    <xf numFmtId="0" fontId="0" fillId="28" borderId="7" xfId="0" applyFill="1" applyBorder="1" applyProtection="1"/>
    <xf numFmtId="0" fontId="14" fillId="6" borderId="26" xfId="0" applyFont="1" applyFill="1" applyBorder="1" applyAlignment="1" applyProtection="1">
      <alignment horizontal="center" vertical="center"/>
      <protection locked="0"/>
    </xf>
    <xf numFmtId="0" fontId="14" fillId="6" borderId="33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5" fillId="11" borderId="34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4" fillId="6" borderId="35" xfId="0" applyFont="1" applyFill="1" applyBorder="1" applyAlignment="1">
      <alignment horizontal="center" vertical="center"/>
    </xf>
    <xf numFmtId="0" fontId="15" fillId="11" borderId="49" xfId="0" applyFont="1" applyFill="1" applyBorder="1" applyAlignment="1">
      <alignment horizontal="center" vertical="center"/>
    </xf>
    <xf numFmtId="0" fontId="15" fillId="11" borderId="50" xfId="0" applyFont="1" applyFill="1" applyBorder="1" applyAlignment="1">
      <alignment horizontal="center" vertical="center"/>
    </xf>
    <xf numFmtId="0" fontId="15" fillId="11" borderId="51" xfId="0" applyFont="1" applyFill="1" applyBorder="1" applyAlignment="1">
      <alignment horizontal="center" vertical="center"/>
    </xf>
    <xf numFmtId="0" fontId="8" fillId="19" borderId="21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8" fillId="12" borderId="24" xfId="0" applyFont="1" applyFill="1" applyBorder="1"/>
    <xf numFmtId="0" fontId="21" fillId="11" borderId="80" xfId="0" applyFont="1" applyFill="1" applyBorder="1" applyAlignment="1" applyProtection="1">
      <alignment horizontal="centerContinuous" vertical="center"/>
      <protection locked="0"/>
    </xf>
    <xf numFmtId="0" fontId="0" fillId="11" borderId="81" xfId="0" applyFill="1" applyBorder="1" applyAlignment="1" applyProtection="1">
      <alignment horizontal="centerContinuous" vertical="center"/>
      <protection locked="0"/>
    </xf>
    <xf numFmtId="0" fontId="0" fillId="11" borderId="82" xfId="0" applyFill="1" applyBorder="1" applyAlignment="1" applyProtection="1">
      <alignment horizontal="centerContinuous" vertical="center"/>
      <protection locked="0"/>
    </xf>
    <xf numFmtId="0" fontId="22" fillId="29" borderId="24" xfId="0" applyFont="1" applyFill="1" applyBorder="1" applyProtection="1">
      <protection locked="0"/>
    </xf>
    <xf numFmtId="0" fontId="22" fillId="6" borderId="79" xfId="0" applyFont="1" applyFill="1" applyBorder="1" applyAlignment="1" applyProtection="1">
      <alignment horizontal="center" vertical="center"/>
      <protection locked="0"/>
    </xf>
    <xf numFmtId="0" fontId="22" fillId="6" borderId="0" xfId="0" applyFont="1" applyFill="1" applyBorder="1" applyAlignment="1" applyProtection="1">
      <alignment horizontal="center" vertical="center"/>
      <protection locked="0"/>
    </xf>
    <xf numFmtId="0" fontId="22" fillId="6" borderId="58" xfId="0" applyFont="1" applyFill="1" applyBorder="1" applyAlignment="1" applyProtection="1">
      <alignment horizontal="center" vertical="center"/>
      <protection locked="0"/>
    </xf>
    <xf numFmtId="0" fontId="22" fillId="6" borderId="25" xfId="0" applyFont="1" applyFill="1" applyBorder="1" applyAlignment="1" applyProtection="1">
      <alignment horizontal="center" vertical="center"/>
      <protection locked="0"/>
    </xf>
    <xf numFmtId="0" fontId="22" fillId="6" borderId="83" xfId="0" applyFont="1" applyFill="1" applyBorder="1" applyAlignment="1" applyProtection="1">
      <alignment horizontal="center" vertical="center"/>
      <protection locked="0"/>
    </xf>
    <xf numFmtId="0" fontId="22" fillId="30" borderId="79" xfId="0" applyFont="1" applyFill="1" applyBorder="1" applyAlignment="1" applyProtection="1">
      <alignment horizontal="center" vertical="center"/>
      <protection locked="0"/>
    </xf>
    <xf numFmtId="0" fontId="16" fillId="30" borderId="2" xfId="0" applyFont="1" applyFill="1" applyBorder="1" applyAlignment="1" applyProtection="1">
      <alignment horizontal="center" vertical="center"/>
      <protection locked="0"/>
    </xf>
    <xf numFmtId="0" fontId="16" fillId="30" borderId="58" xfId="0" applyFont="1" applyFill="1" applyBorder="1" applyAlignment="1" applyProtection="1">
      <alignment horizontal="center" vertical="center"/>
      <protection locked="0"/>
    </xf>
    <xf numFmtId="0" fontId="16" fillId="13" borderId="58" xfId="0" applyFont="1" applyFill="1" applyBorder="1" applyAlignment="1" applyProtection="1">
      <alignment horizontal="center" vertical="center"/>
      <protection locked="0"/>
    </xf>
    <xf numFmtId="0" fontId="16" fillId="13" borderId="2" xfId="0" applyFont="1" applyFill="1" applyBorder="1" applyAlignment="1" applyProtection="1">
      <alignment horizontal="center" vertical="center"/>
      <protection locked="0"/>
    </xf>
    <xf numFmtId="0" fontId="16" fillId="13" borderId="84" xfId="0" applyFont="1" applyFill="1" applyBorder="1" applyAlignment="1" applyProtection="1">
      <alignment horizontal="center" vertical="center"/>
      <protection locked="0"/>
    </xf>
    <xf numFmtId="0" fontId="22" fillId="6" borderId="85" xfId="0" applyFont="1" applyFill="1" applyBorder="1" applyAlignment="1" applyProtection="1">
      <alignment horizontal="center" vertical="center"/>
      <protection locked="0"/>
    </xf>
    <xf numFmtId="0" fontId="22" fillId="3" borderId="86" xfId="0" applyFont="1" applyFill="1" applyBorder="1" applyAlignment="1" applyProtection="1">
      <alignment horizontal="center" vertical="center"/>
      <protection locked="0"/>
    </xf>
    <xf numFmtId="0" fontId="16" fillId="3" borderId="87" xfId="0" applyFont="1" applyFill="1" applyBorder="1" applyAlignment="1" applyProtection="1">
      <alignment horizontal="center" vertical="center"/>
      <protection locked="0"/>
    </xf>
    <xf numFmtId="0" fontId="16" fillId="3" borderId="88" xfId="0" applyFont="1" applyFill="1" applyBorder="1" applyAlignment="1" applyProtection="1">
      <alignment horizontal="center" vertical="center"/>
      <protection locked="0"/>
    </xf>
    <xf numFmtId="0" fontId="16" fillId="17" borderId="88" xfId="0" applyFont="1" applyFill="1" applyBorder="1" applyAlignment="1" applyProtection="1">
      <alignment horizontal="center" vertical="center"/>
      <protection locked="0"/>
    </xf>
    <xf numFmtId="0" fontId="16" fillId="17" borderId="87" xfId="0" applyFont="1" applyFill="1" applyBorder="1" applyAlignment="1" applyProtection="1">
      <alignment horizontal="center" vertical="center"/>
      <protection locked="0"/>
    </xf>
    <xf numFmtId="0" fontId="16" fillId="17" borderId="89" xfId="0" applyFont="1" applyFill="1" applyBorder="1" applyAlignment="1" applyProtection="1">
      <alignment horizontal="center" vertical="center"/>
      <protection locked="0"/>
    </xf>
    <xf numFmtId="0" fontId="22" fillId="30" borderId="90" xfId="0" applyFont="1" applyFill="1" applyBorder="1" applyAlignment="1" applyProtection="1">
      <alignment horizontal="center" vertical="center"/>
      <protection locked="0"/>
    </xf>
    <xf numFmtId="0" fontId="16" fillId="30" borderId="91" xfId="0" applyFont="1" applyFill="1" applyBorder="1" applyAlignment="1" applyProtection="1">
      <alignment horizontal="center" vertical="center"/>
      <protection locked="0"/>
    </xf>
    <xf numFmtId="0" fontId="16" fillId="30" borderId="92" xfId="0" applyFont="1" applyFill="1" applyBorder="1" applyAlignment="1" applyProtection="1">
      <alignment horizontal="center" vertical="center"/>
      <protection locked="0"/>
    </xf>
    <xf numFmtId="0" fontId="16" fillId="13" borderId="92" xfId="0" applyFont="1" applyFill="1" applyBorder="1" applyAlignment="1" applyProtection="1">
      <alignment horizontal="center" vertical="center"/>
      <protection locked="0"/>
    </xf>
    <xf numFmtId="0" fontId="16" fillId="13" borderId="93" xfId="0" applyFont="1" applyFill="1" applyBorder="1" applyAlignment="1" applyProtection="1">
      <alignment horizontal="center" vertical="center"/>
      <protection locked="0"/>
    </xf>
    <xf numFmtId="0" fontId="16" fillId="13" borderId="94" xfId="0" applyFont="1" applyFill="1" applyBorder="1" applyAlignment="1" applyProtection="1">
      <alignment horizontal="center" vertical="center"/>
      <protection locked="0"/>
    </xf>
    <xf numFmtId="0" fontId="22" fillId="3" borderId="95" xfId="0" applyFont="1" applyFill="1" applyBorder="1" applyAlignment="1" applyProtection="1">
      <alignment horizontal="center" vertical="center"/>
      <protection locked="0"/>
    </xf>
    <xf numFmtId="1" fontId="16" fillId="3" borderId="87" xfId="0" applyNumberFormat="1" applyFont="1" applyFill="1" applyBorder="1" applyAlignment="1" applyProtection="1">
      <alignment horizontal="center" vertical="center"/>
      <protection locked="0"/>
    </xf>
    <xf numFmtId="1" fontId="16" fillId="3" borderId="88" xfId="0" applyNumberFormat="1" applyFont="1" applyFill="1" applyBorder="1" applyAlignment="1" applyProtection="1">
      <alignment horizontal="center" vertical="center"/>
      <protection locked="0"/>
    </xf>
    <xf numFmtId="1" fontId="16" fillId="3" borderId="89" xfId="0" applyNumberFormat="1" applyFont="1" applyFill="1" applyBorder="1" applyAlignment="1" applyProtection="1">
      <alignment horizontal="center" vertical="center"/>
      <protection locked="0"/>
    </xf>
    <xf numFmtId="0" fontId="22" fillId="12" borderId="24" xfId="0" applyFont="1" applyFill="1" applyBorder="1" applyProtection="1">
      <protection locked="0"/>
    </xf>
    <xf numFmtId="0" fontId="22" fillId="12" borderId="16" xfId="0" applyFont="1" applyFill="1" applyBorder="1" applyAlignment="1" applyProtection="1">
      <alignment horizontal="center" vertical="center"/>
      <protection locked="0"/>
    </xf>
    <xf numFmtId="1" fontId="16" fillId="12" borderId="0" xfId="0" applyNumberFormat="1" applyFont="1" applyFill="1" applyBorder="1" applyAlignment="1" applyProtection="1">
      <alignment horizontal="center" vertical="center"/>
      <protection locked="0"/>
    </xf>
    <xf numFmtId="1" fontId="16" fillId="12" borderId="96" xfId="0" applyNumberFormat="1" applyFont="1" applyFill="1" applyBorder="1" applyAlignment="1" applyProtection="1">
      <alignment horizontal="center" vertical="center"/>
      <protection locked="0"/>
    </xf>
    <xf numFmtId="1" fontId="16" fillId="12" borderId="97" xfId="0" applyNumberFormat="1" applyFont="1" applyFill="1" applyBorder="1" applyAlignment="1" applyProtection="1">
      <alignment horizontal="center" vertical="center"/>
      <protection locked="0"/>
    </xf>
    <xf numFmtId="1" fontId="16" fillId="12" borderId="25" xfId="0" applyNumberFormat="1" applyFont="1" applyFill="1" applyBorder="1" applyAlignment="1" applyProtection="1">
      <alignment horizontal="center" vertical="center"/>
      <protection locked="0"/>
    </xf>
    <xf numFmtId="1" fontId="16" fillId="30" borderId="93" xfId="0" applyNumberFormat="1" applyFont="1" applyFill="1" applyBorder="1" applyAlignment="1" applyProtection="1">
      <alignment horizontal="center" vertical="center"/>
      <protection locked="0"/>
    </xf>
    <xf numFmtId="1" fontId="16" fillId="30" borderId="92" xfId="0" applyNumberFormat="1" applyFont="1" applyFill="1" applyBorder="1" applyAlignment="1" applyProtection="1">
      <alignment horizontal="center" vertical="center"/>
      <protection locked="0"/>
    </xf>
    <xf numFmtId="0" fontId="22" fillId="6" borderId="26" xfId="0" applyFont="1" applyFill="1" applyBorder="1" applyAlignment="1" applyProtection="1">
      <alignment horizontal="center" vertical="center"/>
      <protection locked="0"/>
    </xf>
    <xf numFmtId="0" fontId="22" fillId="3" borderId="98" xfId="0" applyFont="1" applyFill="1" applyBorder="1" applyAlignment="1" applyProtection="1">
      <alignment horizontal="center" vertical="center"/>
      <protection locked="0"/>
    </xf>
    <xf numFmtId="1" fontId="16" fillId="3" borderId="27" xfId="0" applyNumberFormat="1" applyFont="1" applyFill="1" applyBorder="1" applyAlignment="1" applyProtection="1">
      <alignment horizontal="center" vertical="center"/>
      <protection locked="0"/>
    </xf>
    <xf numFmtId="1" fontId="16" fillId="3" borderId="99" xfId="0" applyNumberFormat="1" applyFont="1" applyFill="1" applyBorder="1" applyAlignment="1" applyProtection="1">
      <alignment horizontal="center" vertical="center"/>
      <protection locked="0"/>
    </xf>
    <xf numFmtId="1" fontId="16" fillId="3" borderId="77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Protection="1">
      <protection locked="0"/>
    </xf>
    <xf numFmtId="0" fontId="8" fillId="34" borderId="1" xfId="0" applyFont="1" applyFill="1" applyBorder="1" applyProtection="1"/>
    <xf numFmtId="0" fontId="0" fillId="34" borderId="2" xfId="0" applyFill="1" applyBorder="1" applyProtection="1"/>
    <xf numFmtId="0" fontId="0" fillId="34" borderId="3" xfId="0" applyFill="1" applyBorder="1" applyProtection="1"/>
    <xf numFmtId="0" fontId="8" fillId="34" borderId="4" xfId="0" applyFont="1" applyFill="1" applyBorder="1" applyProtection="1"/>
    <xf numFmtId="0" fontId="0" fillId="34" borderId="0" xfId="0" applyFill="1" applyBorder="1" applyProtection="1"/>
    <xf numFmtId="0" fontId="0" fillId="34" borderId="5" xfId="0" applyFill="1" applyBorder="1" applyProtection="1"/>
    <xf numFmtId="0" fontId="8" fillId="34" borderId="0" xfId="0" applyFont="1" applyFill="1" applyBorder="1" applyProtection="1"/>
    <xf numFmtId="0" fontId="0" fillId="34" borderId="4" xfId="0" applyFill="1" applyBorder="1" applyProtection="1"/>
    <xf numFmtId="0" fontId="8" fillId="34" borderId="31" xfId="0" applyFont="1" applyFill="1" applyBorder="1" applyProtection="1"/>
    <xf numFmtId="0" fontId="8" fillId="34" borderId="6" xfId="0" applyFont="1" applyFill="1" applyBorder="1" applyProtection="1"/>
    <xf numFmtId="0" fontId="0" fillId="34" borderId="6" xfId="0" applyFill="1" applyBorder="1" applyProtection="1"/>
    <xf numFmtId="0" fontId="0" fillId="34" borderId="7" xfId="0" applyFill="1" applyBorder="1" applyProtection="1"/>
  </cellXfs>
  <cellStyles count="1">
    <cellStyle name="Normal" xfId="0" builtinId="0"/>
  </cellStyles>
  <dxfs count="4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colors>
    <mruColors>
      <color rgb="FFDDDDDD"/>
      <color rgb="FFC0C0C0"/>
      <color rgb="FFCCFFFF"/>
      <color rgb="FF66FFCC"/>
      <color rgb="FFFFCC00"/>
      <color rgb="FFFF7C80"/>
      <color rgb="FFFF9900"/>
      <color rgb="FFCCFFCC"/>
      <color rgb="FF99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/>
            </a:pPr>
            <a:r>
              <a:rPr lang="en-US" sz="2400"/>
              <a:t>ES Longest Path</a:t>
            </a:r>
            <a:r>
              <a:rPr lang="en-US" sz="2400" baseline="0"/>
              <a:t> Forecast</a:t>
            </a:r>
            <a:endParaRPr lang="en-US" sz="24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0904644758151035E-2"/>
          <c:y val="0.21634650964105659"/>
          <c:w val="0.89105877442811254"/>
          <c:h val="0.6533600832713337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'Parallel Forecasts'!$A$3</c:f>
              <c:strCache>
                <c:ptCount val="1"/>
                <c:pt idx="0">
                  <c:v>IEAC(t)</c:v>
                </c:pt>
              </c:strCache>
            </c:strRef>
          </c:tx>
          <c:marker>
            <c:symbol val="diamond"/>
            <c:size val="8"/>
          </c:marker>
          <c:xVal>
            <c:numRef>
              <c:f>'Parallel Forecasts'!$B$2:$AE$2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xVal>
          <c:yVal>
            <c:numRef>
              <c:f>'Parallel Forecasts'!$B$3:$AE$3</c:f>
              <c:numCache>
                <c:formatCode>0.00</c:formatCode>
                <c:ptCount val="3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'Parallel Forecasts'!$A$4</c:f>
              <c:strCache>
                <c:ptCount val="1"/>
                <c:pt idx="0">
                  <c:v>IEAC(t)LPc</c:v>
                </c:pt>
              </c:strCache>
            </c:strRef>
          </c:tx>
          <c:marker>
            <c:symbol val="square"/>
            <c:size val="6"/>
          </c:marker>
          <c:xVal>
            <c:numRef>
              <c:f>'Parallel Forecasts'!$B$2:$AE$2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xVal>
          <c:yVal>
            <c:numRef>
              <c:f>'Parallel Forecasts'!$B$4:$AE$4</c:f>
              <c:numCache>
                <c:formatCode>0.00</c:formatCode>
                <c:ptCount val="3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'Parallel Forecasts'!$A$5</c:f>
              <c:strCache>
                <c:ptCount val="1"/>
                <c:pt idx="0">
                  <c:v>Final Duration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'Parallel Forecasts'!$B$2:$AE$2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xVal>
          <c:yVal>
            <c:numRef>
              <c:f>'Parallel Forecasts'!$B$5:$AE$5</c:f>
              <c:numCache>
                <c:formatCode>0.00</c:formatCode>
                <c:ptCount val="30"/>
                <c:pt idx="0">
                  <c:v>30</c:v>
                </c:pt>
                <c:pt idx="1">
                  <c:v>30</c:v>
                </c:pt>
                <c:pt idx="2">
                  <c:v>30</c:v>
                </c:pt>
                <c:pt idx="3">
                  <c:v>30</c:v>
                </c:pt>
                <c:pt idx="4">
                  <c:v>30</c:v>
                </c:pt>
                <c:pt idx="5">
                  <c:v>30</c:v>
                </c:pt>
                <c:pt idx="6">
                  <c:v>30</c:v>
                </c:pt>
                <c:pt idx="7">
                  <c:v>30</c:v>
                </c:pt>
                <c:pt idx="8">
                  <c:v>30</c:v>
                </c:pt>
                <c:pt idx="9">
                  <c:v>30</c:v>
                </c:pt>
                <c:pt idx="10">
                  <c:v>30</c:v>
                </c:pt>
                <c:pt idx="11">
                  <c:v>30</c:v>
                </c:pt>
                <c:pt idx="12">
                  <c:v>30</c:v>
                </c:pt>
                <c:pt idx="13">
                  <c:v>30</c:v>
                </c:pt>
                <c:pt idx="14">
                  <c:v>30</c:v>
                </c:pt>
                <c:pt idx="15">
                  <c:v>30</c:v>
                </c:pt>
                <c:pt idx="16">
                  <c:v>30</c:v>
                </c:pt>
                <c:pt idx="17">
                  <c:v>30</c:v>
                </c:pt>
                <c:pt idx="18">
                  <c:v>30</c:v>
                </c:pt>
                <c:pt idx="19">
                  <c:v>30</c:v>
                </c:pt>
                <c:pt idx="20">
                  <c:v>30</c:v>
                </c:pt>
                <c:pt idx="21">
                  <c:v>30</c:v>
                </c:pt>
                <c:pt idx="22">
                  <c:v>30</c:v>
                </c:pt>
                <c:pt idx="23">
                  <c:v>30</c:v>
                </c:pt>
                <c:pt idx="24">
                  <c:v>30</c:v>
                </c:pt>
                <c:pt idx="25">
                  <c:v>30</c:v>
                </c:pt>
                <c:pt idx="26">
                  <c:v>30</c:v>
                </c:pt>
                <c:pt idx="27">
                  <c:v>30</c:v>
                </c:pt>
                <c:pt idx="28">
                  <c:v>30</c:v>
                </c:pt>
                <c:pt idx="29">
                  <c:v>30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5049472"/>
        <c:axId val="105321984"/>
      </c:scatterChart>
      <c:valAx>
        <c:axId val="105049472"/>
        <c:scaling>
          <c:orientation val="minMax"/>
          <c:max val="3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800"/>
                </a:pPr>
                <a:r>
                  <a:rPr lang="en-US" sz="1800" baseline="0"/>
                  <a:t>Periods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 baseline="0"/>
            </a:pPr>
            <a:endParaRPr lang="en-US"/>
          </a:p>
        </c:txPr>
        <c:crossAx val="105321984"/>
        <c:crosses val="autoZero"/>
        <c:crossBetween val="midCat"/>
        <c:majorUnit val="5"/>
      </c:valAx>
      <c:valAx>
        <c:axId val="10532198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800"/>
                </a:pPr>
                <a:r>
                  <a:rPr lang="en-US" sz="1800"/>
                  <a:t>Forecast Duration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105049472"/>
        <c:crosses val="autoZero"/>
        <c:crossBetween val="midCat"/>
      </c:valAx>
      <c:spPr>
        <a:solidFill>
          <a:schemeClr val="bg1"/>
        </a:solidFill>
      </c:spPr>
    </c:plotArea>
    <c:legend>
      <c:legendPos val="t"/>
      <c:layout/>
      <c:overlay val="0"/>
      <c:txPr>
        <a:bodyPr/>
        <a:lstStyle/>
        <a:p>
          <a:pPr>
            <a:defRPr sz="1600" baseline="0"/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75000"/>
      </a:schemeClr>
    </a:solidFill>
    <a:ln w="38100" cap="rnd"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104779</xdr:colOff>
      <xdr:row>5</xdr:row>
      <xdr:rowOff>157162</xdr:rowOff>
    </xdr:from>
    <xdr:to>
      <xdr:col>17</xdr:col>
      <xdr:colOff>246874</xdr:colOff>
      <xdr:row>30</xdr:row>
      <xdr:rowOff>142875</xdr:rowOff>
    </xdr:to>
    <xdr:graphicFrame macro="">
      <xdr:nvGraphicFramePr>
        <xdr:cNvPr id="2" name="Chart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</sheetPr>
  <dimension ref="A1:P41"/>
  <sheetViews>
    <sheetView tabSelected="1" zoomScale="120" zoomScaleNormal="120" workbookViewId="0">
      <selection activeCell="S27" sqref="S27"/>
    </sheetView>
  </sheetViews>
  <sheetFormatPr defaultRowHeight="12.75" x14ac:dyDescent="0.2"/>
  <cols>
    <col min="2" max="2" width="2.85546875" customWidth="1"/>
    <col min="16" max="16" width="2.85546875" customWidth="1"/>
  </cols>
  <sheetData>
    <row r="1" spans="1:16" ht="14.25" thickTop="1" thickBot="1" x14ac:dyDescent="0.25">
      <c r="B1" s="50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3"/>
    </row>
    <row r="2" spans="1:16" ht="21" thickTop="1" x14ac:dyDescent="0.3">
      <c r="B2" s="51"/>
      <c r="C2" s="41" t="s">
        <v>24</v>
      </c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3"/>
      <c r="P2" s="54"/>
    </row>
    <row r="3" spans="1:16" ht="6" customHeight="1" x14ac:dyDescent="0.2">
      <c r="B3" s="51"/>
      <c r="C3" s="44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6"/>
      <c r="P3" s="54"/>
    </row>
    <row r="4" spans="1:16" ht="14.1" customHeight="1" x14ac:dyDescent="0.2">
      <c r="A4" s="37"/>
      <c r="B4" s="54"/>
      <c r="P4" s="54"/>
    </row>
    <row r="5" spans="1:16" ht="14.1" customHeight="1" x14ac:dyDescent="0.2">
      <c r="A5" s="37"/>
      <c r="B5" s="51"/>
      <c r="C5" s="63" t="s">
        <v>23</v>
      </c>
      <c r="D5" s="64"/>
      <c r="E5" s="64"/>
      <c r="F5" s="64"/>
      <c r="G5" s="64"/>
      <c r="H5" s="64"/>
      <c r="I5" s="64"/>
      <c r="J5" s="64"/>
      <c r="K5" s="65"/>
      <c r="L5" s="65"/>
      <c r="M5" s="65"/>
      <c r="N5" s="65"/>
      <c r="O5" s="66"/>
      <c r="P5" s="54"/>
    </row>
    <row r="6" spans="1:16" ht="14.1" customHeight="1" x14ac:dyDescent="0.2">
      <c r="A6" s="37"/>
      <c r="B6" s="51"/>
      <c r="C6" s="67" t="s">
        <v>25</v>
      </c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6"/>
      <c r="P6" s="54"/>
    </row>
    <row r="7" spans="1:16" ht="14.1" customHeight="1" x14ac:dyDescent="0.2">
      <c r="A7" s="37"/>
      <c r="B7" s="51"/>
      <c r="C7" s="67" t="s">
        <v>27</v>
      </c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6"/>
      <c r="P7" s="54"/>
    </row>
    <row r="8" spans="1:16" ht="14.1" customHeight="1" x14ac:dyDescent="0.2">
      <c r="A8" s="37"/>
      <c r="B8" s="51"/>
      <c r="C8" s="68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54"/>
    </row>
    <row r="9" spans="1:16" ht="14.1" customHeight="1" x14ac:dyDescent="0.2">
      <c r="A9" s="37"/>
      <c r="B9" s="51"/>
      <c r="C9" s="70" t="s">
        <v>18</v>
      </c>
      <c r="D9" s="71"/>
      <c r="E9" s="71"/>
      <c r="F9" s="71"/>
      <c r="G9" s="71"/>
      <c r="H9" s="71"/>
      <c r="I9" s="71"/>
      <c r="J9" s="64"/>
      <c r="K9" s="65"/>
      <c r="L9" s="65"/>
      <c r="M9" s="65"/>
      <c r="N9" s="65"/>
      <c r="O9" s="66"/>
      <c r="P9" s="54"/>
    </row>
    <row r="10" spans="1:16" ht="14.1" customHeight="1" x14ac:dyDescent="0.2">
      <c r="A10" s="37"/>
      <c r="B10" s="51"/>
      <c r="C10" s="70" t="s">
        <v>19</v>
      </c>
      <c r="D10" s="71"/>
      <c r="E10" s="71"/>
      <c r="F10" s="71"/>
      <c r="G10" s="71"/>
      <c r="H10" s="71"/>
      <c r="I10" s="71"/>
      <c r="J10" s="64"/>
      <c r="K10" s="65"/>
      <c r="L10" s="65"/>
      <c r="M10" s="65"/>
      <c r="N10" s="65"/>
      <c r="O10" s="66"/>
      <c r="P10" s="54"/>
    </row>
    <row r="11" spans="1:16" ht="14.1" customHeight="1" x14ac:dyDescent="0.2">
      <c r="A11" s="37"/>
      <c r="B11" s="51"/>
      <c r="C11" s="72" t="s">
        <v>21</v>
      </c>
      <c r="D11" s="73"/>
      <c r="E11" s="73"/>
      <c r="F11" s="73"/>
      <c r="G11" s="73"/>
      <c r="H11" s="73"/>
      <c r="I11" s="73"/>
      <c r="J11" s="74"/>
      <c r="K11" s="73"/>
      <c r="L11" s="73"/>
      <c r="M11" s="73"/>
      <c r="N11" s="73"/>
      <c r="O11" s="75"/>
      <c r="P11" s="54"/>
    </row>
    <row r="12" spans="1:16" ht="14.1" customHeight="1" x14ac:dyDescent="0.2">
      <c r="A12" s="37"/>
      <c r="B12" s="51"/>
      <c r="C12" s="76" t="s">
        <v>20</v>
      </c>
      <c r="D12" s="74"/>
      <c r="E12" s="74"/>
      <c r="F12" s="74"/>
      <c r="G12" s="74"/>
      <c r="H12" s="74"/>
      <c r="I12" s="74"/>
      <c r="J12" s="74"/>
      <c r="K12" s="73"/>
      <c r="L12" s="73"/>
      <c r="M12" s="73"/>
      <c r="N12" s="73"/>
      <c r="O12" s="75"/>
      <c r="P12" s="54"/>
    </row>
    <row r="13" spans="1:16" ht="14.1" customHeight="1" x14ac:dyDescent="0.2">
      <c r="A13" s="37"/>
      <c r="B13" s="51"/>
      <c r="C13" s="76" t="s">
        <v>22</v>
      </c>
      <c r="D13" s="74"/>
      <c r="E13" s="74"/>
      <c r="F13" s="74"/>
      <c r="G13" s="74"/>
      <c r="H13" s="74"/>
      <c r="I13" s="74"/>
      <c r="J13" s="74"/>
      <c r="K13" s="73"/>
      <c r="L13" s="73"/>
      <c r="M13" s="73"/>
      <c r="N13" s="73"/>
      <c r="O13" s="75"/>
      <c r="P13" s="54"/>
    </row>
    <row r="14" spans="1:16" ht="14.1" customHeight="1" x14ac:dyDescent="0.2">
      <c r="A14" s="37"/>
      <c r="B14" s="51"/>
      <c r="C14" s="68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6"/>
      <c r="P14" s="54"/>
    </row>
    <row r="15" spans="1:16" ht="14.1" customHeight="1" x14ac:dyDescent="0.2">
      <c r="A15" s="37"/>
      <c r="B15" s="51"/>
      <c r="C15" s="63" t="s">
        <v>26</v>
      </c>
      <c r="D15" s="77"/>
      <c r="E15" s="77"/>
      <c r="F15" s="77"/>
      <c r="G15" s="77"/>
      <c r="H15" s="77"/>
      <c r="I15" s="77"/>
      <c r="J15" s="74"/>
      <c r="K15" s="73"/>
      <c r="L15" s="73"/>
      <c r="M15" s="73"/>
      <c r="N15" s="73"/>
      <c r="O15" s="75"/>
      <c r="P15" s="54"/>
    </row>
    <row r="16" spans="1:16" ht="14.1" customHeight="1" x14ac:dyDescent="0.2">
      <c r="A16" s="37"/>
      <c r="B16" s="51"/>
      <c r="C16" s="67" t="s">
        <v>70</v>
      </c>
      <c r="D16" s="74"/>
      <c r="E16" s="74"/>
      <c r="F16" s="74"/>
      <c r="G16" s="74"/>
      <c r="H16" s="74"/>
      <c r="I16" s="74"/>
      <c r="J16" s="74"/>
      <c r="K16" s="73"/>
      <c r="L16" s="73"/>
      <c r="M16" s="73"/>
      <c r="N16" s="73"/>
      <c r="O16" s="75"/>
      <c r="P16" s="54"/>
    </row>
    <row r="17" spans="1:16" ht="14.1" customHeight="1" x14ac:dyDescent="0.2">
      <c r="A17" s="37"/>
      <c r="B17" s="51"/>
      <c r="C17" s="63" t="s">
        <v>72</v>
      </c>
      <c r="D17" s="74"/>
      <c r="E17" s="74"/>
      <c r="F17" s="74"/>
      <c r="G17" s="74"/>
      <c r="H17" s="74"/>
      <c r="I17" s="74"/>
      <c r="J17" s="74"/>
      <c r="K17" s="73"/>
      <c r="L17" s="73"/>
      <c r="M17" s="73"/>
      <c r="N17" s="73"/>
      <c r="O17" s="75"/>
      <c r="P17" s="54"/>
    </row>
    <row r="18" spans="1:16" ht="14.1" customHeight="1" x14ac:dyDescent="0.2">
      <c r="A18" s="37"/>
      <c r="B18" s="54"/>
      <c r="C18" s="78" t="s">
        <v>73</v>
      </c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54"/>
    </row>
    <row r="19" spans="1:16" ht="14.1" customHeight="1" x14ac:dyDescent="0.2">
      <c r="A19" s="37"/>
      <c r="B19" s="54"/>
      <c r="C19" s="67" t="s">
        <v>74</v>
      </c>
      <c r="D19" s="65"/>
      <c r="E19" s="65"/>
      <c r="F19" s="65"/>
      <c r="G19" s="65"/>
      <c r="H19" s="65"/>
      <c r="I19" s="65"/>
      <c r="J19" s="74"/>
      <c r="K19" s="73"/>
      <c r="L19" s="73"/>
      <c r="M19" s="73"/>
      <c r="N19" s="73"/>
      <c r="O19" s="75"/>
      <c r="P19" s="54"/>
    </row>
    <row r="20" spans="1:16" ht="14.1" customHeight="1" x14ac:dyDescent="0.2">
      <c r="A20" s="37"/>
      <c r="B20" s="54"/>
      <c r="C20" t="s">
        <v>71</v>
      </c>
      <c r="P20" s="54"/>
    </row>
    <row r="21" spans="1:16" ht="14.1" customHeight="1" x14ac:dyDescent="0.2">
      <c r="A21" s="37"/>
      <c r="B21" s="54"/>
      <c r="P21" s="54"/>
    </row>
    <row r="22" spans="1:16" ht="13.5" customHeight="1" x14ac:dyDescent="0.2">
      <c r="B22" s="54"/>
      <c r="C22" s="261" t="s">
        <v>104</v>
      </c>
      <c r="D22" s="261"/>
      <c r="E22" s="261"/>
      <c r="F22" s="261"/>
      <c r="G22" s="261"/>
      <c r="H22" s="261"/>
      <c r="I22" s="261"/>
      <c r="J22" s="261"/>
      <c r="K22" s="261"/>
      <c r="P22" s="54"/>
    </row>
    <row r="23" spans="1:16" ht="14.1" customHeight="1" x14ac:dyDescent="0.2">
      <c r="B23" s="54"/>
      <c r="C23" s="261" t="s">
        <v>105</v>
      </c>
      <c r="P23" s="54"/>
    </row>
    <row r="24" spans="1:16" ht="14.1" customHeight="1" x14ac:dyDescent="0.2">
      <c r="B24" s="54"/>
      <c r="C24" s="261" t="s">
        <v>114</v>
      </c>
      <c r="P24" s="54"/>
    </row>
    <row r="25" spans="1:16" ht="14.1" customHeight="1" x14ac:dyDescent="0.2">
      <c r="B25" s="51"/>
      <c r="C25" s="368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6"/>
      <c r="P25" s="54"/>
    </row>
    <row r="26" spans="1:16" ht="14.1" customHeight="1" thickBot="1" x14ac:dyDescent="0.25">
      <c r="B26" s="47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9"/>
    </row>
    <row r="27" spans="1:16" ht="14.1" customHeight="1" thickTop="1" thickBot="1" x14ac:dyDescent="0.25"/>
    <row r="28" spans="1:16" ht="14.1" customHeight="1" thickTop="1" x14ac:dyDescent="0.2">
      <c r="B28" s="55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7"/>
    </row>
    <row r="29" spans="1:16" ht="15.75" x14ac:dyDescent="0.25">
      <c r="B29" s="58"/>
      <c r="C29" s="80" t="s">
        <v>30</v>
      </c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59"/>
    </row>
    <row r="30" spans="1:16" x14ac:dyDescent="0.2">
      <c r="B30" s="58"/>
      <c r="C30" s="60" t="s">
        <v>29</v>
      </c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59"/>
    </row>
    <row r="31" spans="1:16" x14ac:dyDescent="0.2">
      <c r="B31" s="58"/>
      <c r="C31" s="60" t="s">
        <v>32</v>
      </c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59"/>
    </row>
    <row r="32" spans="1:16" x14ac:dyDescent="0.2">
      <c r="B32" s="58"/>
      <c r="C32" s="60" t="s">
        <v>31</v>
      </c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59"/>
    </row>
    <row r="33" spans="2:16" x14ac:dyDescent="0.2">
      <c r="B33" s="85"/>
      <c r="C33" s="86" t="s">
        <v>44</v>
      </c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8"/>
    </row>
    <row r="34" spans="2:16" x14ac:dyDescent="0.2">
      <c r="B34" s="89"/>
      <c r="C34" s="92" t="s">
        <v>45</v>
      </c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1"/>
    </row>
    <row r="35" spans="2:16" x14ac:dyDescent="0.2">
      <c r="B35" s="114"/>
      <c r="C35" s="92" t="s">
        <v>56</v>
      </c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6"/>
    </row>
    <row r="36" spans="2:16" ht="13.5" thickBot="1" x14ac:dyDescent="0.25">
      <c r="B36" s="81"/>
      <c r="C36" s="82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4"/>
    </row>
    <row r="37" spans="2:16" ht="13.5" thickTop="1" x14ac:dyDescent="0.2"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</row>
    <row r="38" spans="2:16" x14ac:dyDescent="0.2"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</row>
    <row r="39" spans="2:16" x14ac:dyDescent="0.2"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</row>
    <row r="40" spans="2:16" x14ac:dyDescent="0.2"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</row>
    <row r="41" spans="2:16" x14ac:dyDescent="0.2"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</row>
  </sheetData>
  <sheetProtection sheet="1" objects="1" scenarios="1" selectLockedCells="1"/>
  <phoneticPr fontId="0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1"/>
  </sheetPr>
  <dimension ref="A1:T53"/>
  <sheetViews>
    <sheetView zoomScale="120" zoomScaleNormal="120" workbookViewId="0">
      <pane ySplit="1" topLeftCell="A2" activePane="bottomLeft" state="frozen"/>
      <selection pane="bottomLeft" activeCell="R2" sqref="R2"/>
    </sheetView>
  </sheetViews>
  <sheetFormatPr defaultRowHeight="12.75" x14ac:dyDescent="0.2"/>
  <cols>
    <col min="1" max="1" width="10.140625" style="5" customWidth="1"/>
    <col min="2" max="2" width="10.42578125" style="5" customWidth="1"/>
    <col min="3" max="3" width="9.140625" style="4"/>
    <col min="4" max="4" width="10" customWidth="1"/>
    <col min="5" max="5" width="11.85546875" customWidth="1"/>
    <col min="6" max="8" width="9.140625" style="1"/>
    <col min="9" max="9" width="9.5703125" style="1" customWidth="1"/>
    <col min="10" max="10" width="10.7109375" style="1" customWidth="1"/>
    <col min="11" max="11" width="6.42578125" style="2" customWidth="1"/>
    <col min="12" max="13" width="9.85546875" style="1" customWidth="1"/>
    <col min="14" max="16" width="9.85546875" customWidth="1"/>
  </cols>
  <sheetData>
    <row r="1" spans="1:20" s="3" customFormat="1" ht="21.6" customHeight="1" thickBot="1" x14ac:dyDescent="0.3">
      <c r="A1" s="24" t="s">
        <v>13</v>
      </c>
      <c r="B1" s="25" t="s">
        <v>14</v>
      </c>
      <c r="C1" s="26" t="s">
        <v>5</v>
      </c>
      <c r="D1" s="25" t="s">
        <v>0</v>
      </c>
      <c r="E1" s="25" t="s">
        <v>1</v>
      </c>
      <c r="F1" s="27" t="s">
        <v>2</v>
      </c>
      <c r="G1" s="27" t="s">
        <v>3</v>
      </c>
      <c r="H1" s="27" t="s">
        <v>4</v>
      </c>
      <c r="I1" s="27" t="s">
        <v>10</v>
      </c>
      <c r="J1" s="27" t="s">
        <v>11</v>
      </c>
      <c r="K1" s="25" t="s">
        <v>6</v>
      </c>
      <c r="L1" s="27" t="s">
        <v>7</v>
      </c>
      <c r="M1" s="28" t="s">
        <v>8</v>
      </c>
      <c r="N1" s="35" t="s">
        <v>68</v>
      </c>
      <c r="O1" s="36" t="s">
        <v>16</v>
      </c>
      <c r="P1" s="62" t="s">
        <v>17</v>
      </c>
      <c r="Q1" s="39" t="s">
        <v>28</v>
      </c>
      <c r="R1" s="180" t="s">
        <v>69</v>
      </c>
    </row>
    <row r="2" spans="1:20" ht="13.5" thickBot="1" x14ac:dyDescent="0.25">
      <c r="A2" s="6">
        <v>0</v>
      </c>
      <c r="B2" s="6">
        <v>0</v>
      </c>
      <c r="C2" s="8"/>
      <c r="D2" s="9"/>
      <c r="E2" s="9"/>
      <c r="F2" s="10"/>
      <c r="G2" s="10"/>
      <c r="H2" s="10"/>
      <c r="I2" s="10"/>
      <c r="J2" s="10"/>
      <c r="K2" s="7">
        <v>0</v>
      </c>
      <c r="L2" s="10"/>
      <c r="M2" s="11"/>
      <c r="N2" s="7">
        <f xml:space="preserve"> COUNT(B3:B52)</f>
        <v>0</v>
      </c>
      <c r="O2" s="227">
        <v>0</v>
      </c>
      <c r="P2" s="10"/>
      <c r="Q2" s="11"/>
      <c r="R2" s="228"/>
    </row>
    <row r="3" spans="1:20" x14ac:dyDescent="0.2">
      <c r="A3" s="226"/>
      <c r="B3" s="226"/>
      <c r="C3" s="12" t="str">
        <f>IF(ISNUMBER(A3),COUNTIF($B$3:$B$52,CONCATENATE("&lt;=",A3)),"Pc=&gt;Sc")</f>
        <v>Pc=&gt;Sc</v>
      </c>
      <c r="D3" s="13" t="str">
        <f ca="1">IF(ISNUMBER(A3),A3-OFFSET($B$3,C3-1,0),"    NUM")</f>
        <v xml:space="preserve">    NUM</v>
      </c>
      <c r="E3" s="13" t="str">
        <f ca="1">IF(ISNUMBER(A3),OFFSET($B$3,C3,0)-OFFSET($B$3,C3-1,0),"     DENOM")</f>
        <v xml:space="preserve">     DENOM</v>
      </c>
      <c r="F3" s="14" t="str">
        <f>IF(ISNUMBER(A3),IF(E3 = 0,0,D3/E3)," InterpVal")</f>
        <v xml:space="preserve"> InterpVal</v>
      </c>
      <c r="G3" s="22" t="str">
        <f t="shared" ref="G3:G34" si="0">IF(ISNUMBER(A3),IF($B$53&gt;1, "  ERROR",C3+F3),"  EScum")</f>
        <v xml:space="preserve">  EScum</v>
      </c>
      <c r="H3" s="22" t="str">
        <f>IF(ISNUMBER(A3),IF($B$53&gt;1, "  ERROR",G3),"   ESmo")</f>
        <v xml:space="preserve">   ESmo</v>
      </c>
      <c r="I3" s="18" t="str">
        <f t="shared" ref="I3:I34" si="1">IF(ISNUMBER(A3),IF($B$53&gt;1, "  ERROR",H3/1),"  SPI(t)mo")</f>
        <v xml:space="preserve">  SPI(t)mo</v>
      </c>
      <c r="J3" s="18" t="str">
        <f t="shared" ref="J3:J34" si="2">IF(ISNUMBER(A3),IF($B$53&gt;1, "   ERROR",G3/K3),"  SPI(t)cum")</f>
        <v xml:space="preserve">  SPI(t)cum</v>
      </c>
      <c r="K3" s="20" t="str">
        <f>IF(ISNUMBER(A3),K2 + 1,  "AT")</f>
        <v>AT</v>
      </c>
      <c r="L3" s="18" t="str">
        <f>IF(ISNUMBER(A3),IF($B$53&gt;1, "   ERROR",H3 - 1),"  SV(t)mo")</f>
        <v xml:space="preserve">  SV(t)mo</v>
      </c>
      <c r="M3" s="29" t="str">
        <f>IF(ISNUMBER(A3),IF($B$53&gt;1, "   ERROR",G3 - K3)," SV(t)cum")</f>
        <v xml:space="preserve"> SV(t)cum</v>
      </c>
      <c r="N3" s="34"/>
      <c r="O3" s="33" t="str">
        <f xml:space="preserve"> IF(ISNUMBER(G3), $O$2 + K3, "AT-LP")</f>
        <v>AT-LP</v>
      </c>
      <c r="P3" s="263" t="str">
        <f xml:space="preserve"> IF(ISNUMBER(G3), $O3 + (($N$2 - G3)/J3), " IEAC(t)LP")</f>
        <v xml:space="preserve"> IEAC(t)LP</v>
      </c>
      <c r="Q3" s="40" t="str">
        <f xml:space="preserve"> IF(ISNUMBER(P3), O3 * $R$2/P3, "    ES(L)")</f>
        <v xml:space="preserve">    ES(L)</v>
      </c>
      <c r="R3" s="181"/>
      <c r="T3" s="179"/>
    </row>
    <row r="4" spans="1:20" x14ac:dyDescent="0.2">
      <c r="A4" s="226"/>
      <c r="B4" s="226"/>
      <c r="C4" s="15" t="str">
        <f t="shared" ref="C4:C52" si="3">IF(ISNUMBER(A4),COUNTIF($B$3:$B$52,CONCATENATE("&lt;=",A4)),"Pc=&gt;Sc")</f>
        <v>Pc=&gt;Sc</v>
      </c>
      <c r="D4" s="16" t="str">
        <f t="shared" ref="D4:D52" ca="1" si="4">IF(ISNUMBER(A4),A4-OFFSET($B$3,C4-1,0),"    NUM")</f>
        <v xml:space="preserve">    NUM</v>
      </c>
      <c r="E4" s="16" t="str">
        <f t="shared" ref="E4:E52" ca="1" si="5">IF(ISNUMBER(A4),OFFSET($B$3,C4,0)-OFFSET($B$3,C4-1,0),"     DENOM")</f>
        <v xml:space="preserve">     DENOM</v>
      </c>
      <c r="F4" s="17" t="str">
        <f t="shared" ref="F4:F52" si="6">IF(ISNUMBER(A4),IF(E4 = 0,0,D4/E4)," InterpVal")</f>
        <v xml:space="preserve"> InterpVal</v>
      </c>
      <c r="G4" s="23" t="str">
        <f t="shared" si="0"/>
        <v xml:space="preserve">  EScum</v>
      </c>
      <c r="H4" s="23" t="str">
        <f>IF(ISNUMBER(A4),IF($B$53&gt;1,"  ERROR",G4-G3),"   ESmo")</f>
        <v xml:space="preserve">   ESmo</v>
      </c>
      <c r="I4" s="19" t="str">
        <f t="shared" si="1"/>
        <v xml:space="preserve">  SPI(t)mo</v>
      </c>
      <c r="J4" s="19" t="str">
        <f t="shared" si="2"/>
        <v xml:space="preserve">  SPI(t)cum</v>
      </c>
      <c r="K4" s="21" t="str">
        <f t="shared" ref="K4:K52" si="7">IF(ISNUMBER(A4),K3 + 1,  "AT")</f>
        <v>AT</v>
      </c>
      <c r="L4" s="19" t="str">
        <f>IF(ISNUMBER(A4),IF($B$53&gt;1, "   ERROR",H4 - 1),"  SV(t)mo")</f>
        <v xml:space="preserve">  SV(t)mo</v>
      </c>
      <c r="M4" s="30" t="str">
        <f>IF(ISNUMBER(A4),IF($B$53&gt;1, "   ERROR",G4 - K4)," SV(t)cum")</f>
        <v xml:space="preserve"> SV(t)cum</v>
      </c>
      <c r="N4" s="34"/>
      <c r="O4" s="33" t="str">
        <f t="shared" ref="O4:O52" si="8" xml:space="preserve"> IF(ISNUMBER(G4), $O$2 + K4, "AT-LP")</f>
        <v>AT-LP</v>
      </c>
      <c r="P4" s="264" t="str">
        <f t="shared" ref="P4:P52" si="9" xml:space="preserve"> IF(ISNUMBER(G4), $O4 + (($N$2 - G4)/J4), " IEAC(t)LP")</f>
        <v xml:space="preserve"> IEAC(t)LP</v>
      </c>
      <c r="Q4" s="40" t="str">
        <f xml:space="preserve"> IF(ISNUMBER(P4), O4 * $R$2/P4, "    ES(L)")</f>
        <v xml:space="preserve">    ES(L)</v>
      </c>
      <c r="R4" s="182"/>
      <c r="T4" s="179"/>
    </row>
    <row r="5" spans="1:20" x14ac:dyDescent="0.2">
      <c r="A5" s="226"/>
      <c r="B5" s="226"/>
      <c r="C5" s="15" t="str">
        <f t="shared" si="3"/>
        <v>Pc=&gt;Sc</v>
      </c>
      <c r="D5" s="16" t="str">
        <f t="shared" ca="1" si="4"/>
        <v xml:space="preserve">    NUM</v>
      </c>
      <c r="E5" s="16" t="str">
        <f t="shared" ca="1" si="5"/>
        <v xml:space="preserve">     DENOM</v>
      </c>
      <c r="F5" s="17" t="str">
        <f t="shared" si="6"/>
        <v xml:space="preserve"> InterpVal</v>
      </c>
      <c r="G5" s="23" t="str">
        <f t="shared" si="0"/>
        <v xml:space="preserve">  EScum</v>
      </c>
      <c r="H5" s="23" t="str">
        <f t="shared" ref="H5:H52" si="10">IF(ISNUMBER(A5),IF($B$53&gt;1,"  ERROR",G5-G4),"   ESmo")</f>
        <v xml:space="preserve">   ESmo</v>
      </c>
      <c r="I5" s="19" t="str">
        <f t="shared" si="1"/>
        <v xml:space="preserve">  SPI(t)mo</v>
      </c>
      <c r="J5" s="19" t="str">
        <f t="shared" si="2"/>
        <v xml:space="preserve">  SPI(t)cum</v>
      </c>
      <c r="K5" s="21" t="str">
        <f t="shared" si="7"/>
        <v>AT</v>
      </c>
      <c r="L5" s="19" t="str">
        <f t="shared" ref="L5:L52" si="11">IF(ISNUMBER(A5),IF($B$53&gt;1, "   ERROR",H5 - 1),"  SV(t)mo")</f>
        <v xml:space="preserve">  SV(t)mo</v>
      </c>
      <c r="M5" s="30" t="str">
        <f t="shared" ref="M5:M52" si="12">IF(ISNUMBER(A5),IF($B$53&gt;1, "   ERROR",G5 - K5)," SV(t)cum")</f>
        <v xml:space="preserve"> SV(t)cum</v>
      </c>
      <c r="N5" s="34"/>
      <c r="O5" s="33" t="str">
        <f t="shared" si="8"/>
        <v>AT-LP</v>
      </c>
      <c r="P5" s="264" t="str">
        <f t="shared" si="9"/>
        <v xml:space="preserve"> IEAC(t)LP</v>
      </c>
      <c r="Q5" s="40" t="str">
        <f t="shared" ref="Q5:Q52" si="13" xml:space="preserve"> IF(ISNUMBER(P5), O5 * $R$2/P5, "    ES(L)")</f>
        <v xml:space="preserve">    ES(L)</v>
      </c>
      <c r="R5" s="182"/>
      <c r="T5" s="179"/>
    </row>
    <row r="6" spans="1:20" x14ac:dyDescent="0.2">
      <c r="A6" s="226"/>
      <c r="B6" s="226"/>
      <c r="C6" s="15" t="str">
        <f t="shared" si="3"/>
        <v>Pc=&gt;Sc</v>
      </c>
      <c r="D6" s="16" t="str">
        <f t="shared" ca="1" si="4"/>
        <v xml:space="preserve">    NUM</v>
      </c>
      <c r="E6" s="16" t="str">
        <f t="shared" ca="1" si="5"/>
        <v xml:space="preserve">     DENOM</v>
      </c>
      <c r="F6" s="17" t="str">
        <f t="shared" si="6"/>
        <v xml:space="preserve"> InterpVal</v>
      </c>
      <c r="G6" s="23" t="str">
        <f t="shared" si="0"/>
        <v xml:space="preserve">  EScum</v>
      </c>
      <c r="H6" s="23" t="str">
        <f t="shared" si="10"/>
        <v xml:space="preserve">   ESmo</v>
      </c>
      <c r="I6" s="19" t="str">
        <f t="shared" si="1"/>
        <v xml:space="preserve">  SPI(t)mo</v>
      </c>
      <c r="J6" s="19" t="str">
        <f t="shared" si="2"/>
        <v xml:space="preserve">  SPI(t)cum</v>
      </c>
      <c r="K6" s="21" t="str">
        <f t="shared" si="7"/>
        <v>AT</v>
      </c>
      <c r="L6" s="19" t="str">
        <f t="shared" si="11"/>
        <v xml:space="preserve">  SV(t)mo</v>
      </c>
      <c r="M6" s="30" t="str">
        <f t="shared" si="12"/>
        <v xml:space="preserve"> SV(t)cum</v>
      </c>
      <c r="N6" s="34"/>
      <c r="O6" s="33" t="str">
        <f t="shared" si="8"/>
        <v>AT-LP</v>
      </c>
      <c r="P6" s="264" t="str">
        <f t="shared" si="9"/>
        <v xml:space="preserve"> IEAC(t)LP</v>
      </c>
      <c r="Q6" s="40" t="str">
        <f t="shared" si="13"/>
        <v xml:space="preserve">    ES(L)</v>
      </c>
      <c r="R6" s="182"/>
      <c r="T6" s="179"/>
    </row>
    <row r="7" spans="1:20" x14ac:dyDescent="0.2">
      <c r="A7" s="226"/>
      <c r="B7" s="226"/>
      <c r="C7" s="15" t="str">
        <f t="shared" si="3"/>
        <v>Pc=&gt;Sc</v>
      </c>
      <c r="D7" s="16" t="str">
        <f t="shared" ca="1" si="4"/>
        <v xml:space="preserve">    NUM</v>
      </c>
      <c r="E7" s="16" t="str">
        <f t="shared" ca="1" si="5"/>
        <v xml:space="preserve">     DENOM</v>
      </c>
      <c r="F7" s="17" t="str">
        <f t="shared" si="6"/>
        <v xml:space="preserve"> InterpVal</v>
      </c>
      <c r="G7" s="23" t="str">
        <f t="shared" si="0"/>
        <v xml:space="preserve">  EScum</v>
      </c>
      <c r="H7" s="23" t="str">
        <f t="shared" si="10"/>
        <v xml:space="preserve">   ESmo</v>
      </c>
      <c r="I7" s="19" t="str">
        <f t="shared" si="1"/>
        <v xml:space="preserve">  SPI(t)mo</v>
      </c>
      <c r="J7" s="19" t="str">
        <f t="shared" si="2"/>
        <v xml:space="preserve">  SPI(t)cum</v>
      </c>
      <c r="K7" s="21" t="str">
        <f t="shared" si="7"/>
        <v>AT</v>
      </c>
      <c r="L7" s="19" t="str">
        <f t="shared" si="11"/>
        <v xml:space="preserve">  SV(t)mo</v>
      </c>
      <c r="M7" s="30" t="str">
        <f t="shared" si="12"/>
        <v xml:space="preserve"> SV(t)cum</v>
      </c>
      <c r="N7" s="34"/>
      <c r="O7" s="33" t="str">
        <f t="shared" si="8"/>
        <v>AT-LP</v>
      </c>
      <c r="P7" s="264" t="str">
        <f t="shared" si="9"/>
        <v xml:space="preserve"> IEAC(t)LP</v>
      </c>
      <c r="Q7" s="40" t="str">
        <f t="shared" si="13"/>
        <v xml:space="preserve">    ES(L)</v>
      </c>
      <c r="R7" s="182"/>
      <c r="T7" s="179"/>
    </row>
    <row r="8" spans="1:20" x14ac:dyDescent="0.2">
      <c r="A8" s="226"/>
      <c r="B8" s="226"/>
      <c r="C8" s="15" t="str">
        <f t="shared" si="3"/>
        <v>Pc=&gt;Sc</v>
      </c>
      <c r="D8" s="16" t="str">
        <f t="shared" ca="1" si="4"/>
        <v xml:space="preserve">    NUM</v>
      </c>
      <c r="E8" s="16" t="str">
        <f t="shared" ca="1" si="5"/>
        <v xml:space="preserve">     DENOM</v>
      </c>
      <c r="F8" s="17" t="str">
        <f t="shared" si="6"/>
        <v xml:space="preserve"> InterpVal</v>
      </c>
      <c r="G8" s="23" t="str">
        <f t="shared" si="0"/>
        <v xml:space="preserve">  EScum</v>
      </c>
      <c r="H8" s="23" t="str">
        <f t="shared" si="10"/>
        <v xml:space="preserve">   ESmo</v>
      </c>
      <c r="I8" s="19" t="str">
        <f t="shared" si="1"/>
        <v xml:space="preserve">  SPI(t)mo</v>
      </c>
      <c r="J8" s="19" t="str">
        <f t="shared" si="2"/>
        <v xml:space="preserve">  SPI(t)cum</v>
      </c>
      <c r="K8" s="21" t="str">
        <f t="shared" si="7"/>
        <v>AT</v>
      </c>
      <c r="L8" s="19" t="str">
        <f t="shared" si="11"/>
        <v xml:space="preserve">  SV(t)mo</v>
      </c>
      <c r="M8" s="30" t="str">
        <f t="shared" si="12"/>
        <v xml:space="preserve"> SV(t)cum</v>
      </c>
      <c r="N8" s="34"/>
      <c r="O8" s="33" t="str">
        <f t="shared" si="8"/>
        <v>AT-LP</v>
      </c>
      <c r="P8" s="264" t="str">
        <f t="shared" si="9"/>
        <v xml:space="preserve"> IEAC(t)LP</v>
      </c>
      <c r="Q8" s="40" t="str">
        <f t="shared" si="13"/>
        <v xml:space="preserve">    ES(L)</v>
      </c>
      <c r="R8" s="182"/>
      <c r="T8" s="179"/>
    </row>
    <row r="9" spans="1:20" x14ac:dyDescent="0.2">
      <c r="A9" s="226"/>
      <c r="B9" s="226"/>
      <c r="C9" s="15" t="str">
        <f t="shared" si="3"/>
        <v>Pc=&gt;Sc</v>
      </c>
      <c r="D9" s="16" t="str">
        <f t="shared" ca="1" si="4"/>
        <v xml:space="preserve">    NUM</v>
      </c>
      <c r="E9" s="16" t="str">
        <f t="shared" ca="1" si="5"/>
        <v xml:space="preserve">     DENOM</v>
      </c>
      <c r="F9" s="17" t="str">
        <f t="shared" si="6"/>
        <v xml:space="preserve"> InterpVal</v>
      </c>
      <c r="G9" s="23" t="str">
        <f t="shared" si="0"/>
        <v xml:space="preserve">  EScum</v>
      </c>
      <c r="H9" s="23" t="str">
        <f t="shared" si="10"/>
        <v xml:space="preserve">   ESmo</v>
      </c>
      <c r="I9" s="19" t="str">
        <f t="shared" si="1"/>
        <v xml:space="preserve">  SPI(t)mo</v>
      </c>
      <c r="J9" s="19" t="str">
        <f t="shared" si="2"/>
        <v xml:space="preserve">  SPI(t)cum</v>
      </c>
      <c r="K9" s="21" t="str">
        <f t="shared" si="7"/>
        <v>AT</v>
      </c>
      <c r="L9" s="19" t="str">
        <f t="shared" si="11"/>
        <v xml:space="preserve">  SV(t)mo</v>
      </c>
      <c r="M9" s="30" t="str">
        <f t="shared" si="12"/>
        <v xml:space="preserve"> SV(t)cum</v>
      </c>
      <c r="N9" s="34"/>
      <c r="O9" s="33" t="str">
        <f t="shared" si="8"/>
        <v>AT-LP</v>
      </c>
      <c r="P9" s="264" t="str">
        <f t="shared" si="9"/>
        <v xml:space="preserve"> IEAC(t)LP</v>
      </c>
      <c r="Q9" s="40" t="str">
        <f t="shared" si="13"/>
        <v xml:space="preserve">    ES(L)</v>
      </c>
      <c r="R9" s="182"/>
      <c r="T9" s="179"/>
    </row>
    <row r="10" spans="1:20" x14ac:dyDescent="0.2">
      <c r="A10" s="226"/>
      <c r="B10" s="226"/>
      <c r="C10" s="15" t="str">
        <f t="shared" si="3"/>
        <v>Pc=&gt;Sc</v>
      </c>
      <c r="D10" s="16" t="str">
        <f t="shared" ca="1" si="4"/>
        <v xml:space="preserve">    NUM</v>
      </c>
      <c r="E10" s="16" t="str">
        <f t="shared" ca="1" si="5"/>
        <v xml:space="preserve">     DENOM</v>
      </c>
      <c r="F10" s="17" t="str">
        <f t="shared" si="6"/>
        <v xml:space="preserve"> InterpVal</v>
      </c>
      <c r="G10" s="23" t="str">
        <f t="shared" si="0"/>
        <v xml:space="preserve">  EScum</v>
      </c>
      <c r="H10" s="23" t="str">
        <f t="shared" si="10"/>
        <v xml:space="preserve">   ESmo</v>
      </c>
      <c r="I10" s="19" t="str">
        <f t="shared" si="1"/>
        <v xml:space="preserve">  SPI(t)mo</v>
      </c>
      <c r="J10" s="19" t="str">
        <f t="shared" si="2"/>
        <v xml:space="preserve">  SPI(t)cum</v>
      </c>
      <c r="K10" s="21" t="str">
        <f t="shared" si="7"/>
        <v>AT</v>
      </c>
      <c r="L10" s="19" t="str">
        <f t="shared" si="11"/>
        <v xml:space="preserve">  SV(t)mo</v>
      </c>
      <c r="M10" s="30" t="str">
        <f t="shared" si="12"/>
        <v xml:space="preserve"> SV(t)cum</v>
      </c>
      <c r="N10" s="34"/>
      <c r="O10" s="33" t="str">
        <f t="shared" si="8"/>
        <v>AT-LP</v>
      </c>
      <c r="P10" s="264" t="str">
        <f t="shared" si="9"/>
        <v xml:space="preserve"> IEAC(t)LP</v>
      </c>
      <c r="Q10" s="40" t="str">
        <f t="shared" si="13"/>
        <v xml:space="preserve">    ES(L)</v>
      </c>
      <c r="R10" s="182"/>
      <c r="T10" s="179"/>
    </row>
    <row r="11" spans="1:20" x14ac:dyDescent="0.2">
      <c r="A11" s="226"/>
      <c r="B11" s="226"/>
      <c r="C11" s="15" t="str">
        <f t="shared" si="3"/>
        <v>Pc=&gt;Sc</v>
      </c>
      <c r="D11" s="16" t="str">
        <f t="shared" ca="1" si="4"/>
        <v xml:space="preserve">    NUM</v>
      </c>
      <c r="E11" s="16" t="str">
        <f t="shared" ca="1" si="5"/>
        <v xml:space="preserve">     DENOM</v>
      </c>
      <c r="F11" s="17" t="str">
        <f t="shared" si="6"/>
        <v xml:space="preserve"> InterpVal</v>
      </c>
      <c r="G11" s="23" t="str">
        <f t="shared" si="0"/>
        <v xml:space="preserve">  EScum</v>
      </c>
      <c r="H11" s="23" t="str">
        <f t="shared" si="10"/>
        <v xml:space="preserve">   ESmo</v>
      </c>
      <c r="I11" s="19" t="str">
        <f t="shared" si="1"/>
        <v xml:space="preserve">  SPI(t)mo</v>
      </c>
      <c r="J11" s="19" t="str">
        <f t="shared" si="2"/>
        <v xml:space="preserve">  SPI(t)cum</v>
      </c>
      <c r="K11" s="21" t="str">
        <f t="shared" si="7"/>
        <v>AT</v>
      </c>
      <c r="L11" s="19" t="str">
        <f t="shared" si="11"/>
        <v xml:space="preserve">  SV(t)mo</v>
      </c>
      <c r="M11" s="30" t="str">
        <f t="shared" si="12"/>
        <v xml:space="preserve"> SV(t)cum</v>
      </c>
      <c r="N11" s="34"/>
      <c r="O11" s="33" t="str">
        <f t="shared" si="8"/>
        <v>AT-LP</v>
      </c>
      <c r="P11" s="264" t="str">
        <f t="shared" si="9"/>
        <v xml:space="preserve"> IEAC(t)LP</v>
      </c>
      <c r="Q11" s="40" t="str">
        <f t="shared" si="13"/>
        <v xml:space="preserve">    ES(L)</v>
      </c>
      <c r="R11" s="182"/>
      <c r="T11" s="179"/>
    </row>
    <row r="12" spans="1:20" x14ac:dyDescent="0.2">
      <c r="A12" s="226"/>
      <c r="B12" s="226"/>
      <c r="C12" s="15" t="str">
        <f t="shared" si="3"/>
        <v>Pc=&gt;Sc</v>
      </c>
      <c r="D12" s="16" t="str">
        <f t="shared" ca="1" si="4"/>
        <v xml:space="preserve">    NUM</v>
      </c>
      <c r="E12" s="16" t="str">
        <f t="shared" ca="1" si="5"/>
        <v xml:space="preserve">     DENOM</v>
      </c>
      <c r="F12" s="17" t="str">
        <f t="shared" si="6"/>
        <v xml:space="preserve"> InterpVal</v>
      </c>
      <c r="G12" s="23" t="str">
        <f t="shared" si="0"/>
        <v xml:space="preserve">  EScum</v>
      </c>
      <c r="H12" s="23" t="str">
        <f t="shared" si="10"/>
        <v xml:space="preserve">   ESmo</v>
      </c>
      <c r="I12" s="19" t="str">
        <f t="shared" si="1"/>
        <v xml:space="preserve">  SPI(t)mo</v>
      </c>
      <c r="J12" s="19" t="str">
        <f t="shared" si="2"/>
        <v xml:space="preserve">  SPI(t)cum</v>
      </c>
      <c r="K12" s="21" t="str">
        <f t="shared" si="7"/>
        <v>AT</v>
      </c>
      <c r="L12" s="19" t="str">
        <f t="shared" si="11"/>
        <v xml:space="preserve">  SV(t)mo</v>
      </c>
      <c r="M12" s="30" t="str">
        <f t="shared" si="12"/>
        <v xml:space="preserve"> SV(t)cum</v>
      </c>
      <c r="N12" s="34"/>
      <c r="O12" s="33" t="str">
        <f t="shared" si="8"/>
        <v>AT-LP</v>
      </c>
      <c r="P12" s="264" t="str">
        <f t="shared" si="9"/>
        <v xml:space="preserve"> IEAC(t)LP</v>
      </c>
      <c r="Q12" s="40" t="str">
        <f t="shared" si="13"/>
        <v xml:space="preserve">    ES(L)</v>
      </c>
      <c r="R12" s="182"/>
    </row>
    <row r="13" spans="1:20" x14ac:dyDescent="0.2">
      <c r="A13" s="226"/>
      <c r="B13" s="226"/>
      <c r="C13" s="15" t="str">
        <f t="shared" si="3"/>
        <v>Pc=&gt;Sc</v>
      </c>
      <c r="D13" s="16" t="str">
        <f t="shared" ca="1" si="4"/>
        <v xml:space="preserve">    NUM</v>
      </c>
      <c r="E13" s="16" t="str">
        <f t="shared" ca="1" si="5"/>
        <v xml:space="preserve">     DENOM</v>
      </c>
      <c r="F13" s="17" t="str">
        <f t="shared" si="6"/>
        <v xml:space="preserve"> InterpVal</v>
      </c>
      <c r="G13" s="23" t="str">
        <f t="shared" si="0"/>
        <v xml:space="preserve">  EScum</v>
      </c>
      <c r="H13" s="23" t="str">
        <f t="shared" si="10"/>
        <v xml:space="preserve">   ESmo</v>
      </c>
      <c r="I13" s="19" t="str">
        <f t="shared" si="1"/>
        <v xml:space="preserve">  SPI(t)mo</v>
      </c>
      <c r="J13" s="19" t="str">
        <f t="shared" si="2"/>
        <v xml:space="preserve">  SPI(t)cum</v>
      </c>
      <c r="K13" s="21" t="str">
        <f t="shared" si="7"/>
        <v>AT</v>
      </c>
      <c r="L13" s="19" t="str">
        <f t="shared" si="11"/>
        <v xml:space="preserve">  SV(t)mo</v>
      </c>
      <c r="M13" s="30" t="str">
        <f t="shared" si="12"/>
        <v xml:space="preserve"> SV(t)cum</v>
      </c>
      <c r="N13" s="34"/>
      <c r="O13" s="33" t="str">
        <f t="shared" si="8"/>
        <v>AT-LP</v>
      </c>
      <c r="P13" s="264" t="str">
        <f t="shared" si="9"/>
        <v xml:space="preserve"> IEAC(t)LP</v>
      </c>
      <c r="Q13" s="40" t="str">
        <f t="shared" si="13"/>
        <v xml:space="preserve">    ES(L)</v>
      </c>
      <c r="R13" s="182"/>
    </row>
    <row r="14" spans="1:20" x14ac:dyDescent="0.2">
      <c r="A14" s="226"/>
      <c r="B14" s="226"/>
      <c r="C14" s="15" t="str">
        <f t="shared" si="3"/>
        <v>Pc=&gt;Sc</v>
      </c>
      <c r="D14" s="16" t="str">
        <f t="shared" ca="1" si="4"/>
        <v xml:space="preserve">    NUM</v>
      </c>
      <c r="E14" s="16" t="str">
        <f t="shared" ca="1" si="5"/>
        <v xml:space="preserve">     DENOM</v>
      </c>
      <c r="F14" s="17" t="str">
        <f t="shared" si="6"/>
        <v xml:space="preserve"> InterpVal</v>
      </c>
      <c r="G14" s="23" t="str">
        <f t="shared" si="0"/>
        <v xml:space="preserve">  EScum</v>
      </c>
      <c r="H14" s="23" t="str">
        <f t="shared" si="10"/>
        <v xml:space="preserve">   ESmo</v>
      </c>
      <c r="I14" s="19" t="str">
        <f t="shared" si="1"/>
        <v xml:space="preserve">  SPI(t)mo</v>
      </c>
      <c r="J14" s="19" t="str">
        <f t="shared" si="2"/>
        <v xml:space="preserve">  SPI(t)cum</v>
      </c>
      <c r="K14" s="21" t="str">
        <f t="shared" si="7"/>
        <v>AT</v>
      </c>
      <c r="L14" s="19" t="str">
        <f t="shared" si="11"/>
        <v xml:space="preserve">  SV(t)mo</v>
      </c>
      <c r="M14" s="30" t="str">
        <f t="shared" si="12"/>
        <v xml:space="preserve"> SV(t)cum</v>
      </c>
      <c r="N14" s="34"/>
      <c r="O14" s="33" t="str">
        <f t="shared" si="8"/>
        <v>AT-LP</v>
      </c>
      <c r="P14" s="264" t="str">
        <f t="shared" si="9"/>
        <v xml:space="preserve"> IEAC(t)LP</v>
      </c>
      <c r="Q14" s="40" t="str">
        <f t="shared" si="13"/>
        <v xml:space="preserve">    ES(L)</v>
      </c>
      <c r="R14" s="182"/>
    </row>
    <row r="15" spans="1:20" x14ac:dyDescent="0.2">
      <c r="A15" s="226"/>
      <c r="B15" s="226"/>
      <c r="C15" s="15" t="str">
        <f t="shared" si="3"/>
        <v>Pc=&gt;Sc</v>
      </c>
      <c r="D15" s="16" t="str">
        <f t="shared" ca="1" si="4"/>
        <v xml:space="preserve">    NUM</v>
      </c>
      <c r="E15" s="16" t="str">
        <f t="shared" ca="1" si="5"/>
        <v xml:space="preserve">     DENOM</v>
      </c>
      <c r="F15" s="17" t="str">
        <f t="shared" si="6"/>
        <v xml:space="preserve"> InterpVal</v>
      </c>
      <c r="G15" s="23" t="str">
        <f t="shared" si="0"/>
        <v xml:space="preserve">  EScum</v>
      </c>
      <c r="H15" s="23" t="str">
        <f t="shared" si="10"/>
        <v xml:space="preserve">   ESmo</v>
      </c>
      <c r="I15" s="19" t="str">
        <f t="shared" si="1"/>
        <v xml:space="preserve">  SPI(t)mo</v>
      </c>
      <c r="J15" s="19" t="str">
        <f t="shared" si="2"/>
        <v xml:space="preserve">  SPI(t)cum</v>
      </c>
      <c r="K15" s="21" t="str">
        <f t="shared" si="7"/>
        <v>AT</v>
      </c>
      <c r="L15" s="19" t="str">
        <f t="shared" si="11"/>
        <v xml:space="preserve">  SV(t)mo</v>
      </c>
      <c r="M15" s="30" t="str">
        <f t="shared" si="12"/>
        <v xml:space="preserve"> SV(t)cum</v>
      </c>
      <c r="N15" s="34"/>
      <c r="O15" s="33" t="str">
        <f t="shared" si="8"/>
        <v>AT-LP</v>
      </c>
      <c r="P15" s="264" t="str">
        <f t="shared" si="9"/>
        <v xml:space="preserve"> IEAC(t)LP</v>
      </c>
      <c r="Q15" s="40" t="str">
        <f t="shared" si="13"/>
        <v xml:space="preserve">    ES(L)</v>
      </c>
      <c r="R15" s="182"/>
    </row>
    <row r="16" spans="1:20" x14ac:dyDescent="0.2">
      <c r="A16" s="226"/>
      <c r="B16" s="226"/>
      <c r="C16" s="15" t="str">
        <f t="shared" si="3"/>
        <v>Pc=&gt;Sc</v>
      </c>
      <c r="D16" s="16" t="str">
        <f t="shared" ca="1" si="4"/>
        <v xml:space="preserve">    NUM</v>
      </c>
      <c r="E16" s="16" t="str">
        <f t="shared" ca="1" si="5"/>
        <v xml:space="preserve">     DENOM</v>
      </c>
      <c r="F16" s="17" t="str">
        <f t="shared" si="6"/>
        <v xml:space="preserve"> InterpVal</v>
      </c>
      <c r="G16" s="23" t="str">
        <f t="shared" si="0"/>
        <v xml:space="preserve">  EScum</v>
      </c>
      <c r="H16" s="23" t="str">
        <f t="shared" si="10"/>
        <v xml:space="preserve">   ESmo</v>
      </c>
      <c r="I16" s="19" t="str">
        <f t="shared" si="1"/>
        <v xml:space="preserve">  SPI(t)mo</v>
      </c>
      <c r="J16" s="19" t="str">
        <f t="shared" si="2"/>
        <v xml:space="preserve">  SPI(t)cum</v>
      </c>
      <c r="K16" s="21" t="str">
        <f t="shared" si="7"/>
        <v>AT</v>
      </c>
      <c r="L16" s="19" t="str">
        <f t="shared" si="11"/>
        <v xml:space="preserve">  SV(t)mo</v>
      </c>
      <c r="M16" s="30" t="str">
        <f t="shared" si="12"/>
        <v xml:space="preserve"> SV(t)cum</v>
      </c>
      <c r="N16" s="34"/>
      <c r="O16" s="33" t="str">
        <f t="shared" si="8"/>
        <v>AT-LP</v>
      </c>
      <c r="P16" s="264" t="str">
        <f t="shared" si="9"/>
        <v xml:space="preserve"> IEAC(t)LP</v>
      </c>
      <c r="Q16" s="40" t="str">
        <f t="shared" si="13"/>
        <v xml:space="preserve">    ES(L)</v>
      </c>
      <c r="R16" s="182"/>
    </row>
    <row r="17" spans="1:18" x14ac:dyDescent="0.2">
      <c r="A17" s="226"/>
      <c r="B17" s="226"/>
      <c r="C17" s="15" t="str">
        <f t="shared" si="3"/>
        <v>Pc=&gt;Sc</v>
      </c>
      <c r="D17" s="16" t="str">
        <f t="shared" ca="1" si="4"/>
        <v xml:space="preserve">    NUM</v>
      </c>
      <c r="E17" s="16" t="str">
        <f t="shared" ca="1" si="5"/>
        <v xml:space="preserve">     DENOM</v>
      </c>
      <c r="F17" s="17" t="str">
        <f t="shared" si="6"/>
        <v xml:space="preserve"> InterpVal</v>
      </c>
      <c r="G17" s="23" t="str">
        <f t="shared" si="0"/>
        <v xml:space="preserve">  EScum</v>
      </c>
      <c r="H17" s="23" t="str">
        <f t="shared" si="10"/>
        <v xml:space="preserve">   ESmo</v>
      </c>
      <c r="I17" s="19" t="str">
        <f t="shared" si="1"/>
        <v xml:space="preserve">  SPI(t)mo</v>
      </c>
      <c r="J17" s="19" t="str">
        <f t="shared" si="2"/>
        <v xml:space="preserve">  SPI(t)cum</v>
      </c>
      <c r="K17" s="21" t="str">
        <f t="shared" si="7"/>
        <v>AT</v>
      </c>
      <c r="L17" s="19" t="str">
        <f t="shared" si="11"/>
        <v xml:space="preserve">  SV(t)mo</v>
      </c>
      <c r="M17" s="30" t="str">
        <f t="shared" si="12"/>
        <v xml:space="preserve"> SV(t)cum</v>
      </c>
      <c r="N17" s="34"/>
      <c r="O17" s="33" t="str">
        <f t="shared" si="8"/>
        <v>AT-LP</v>
      </c>
      <c r="P17" s="264" t="str">
        <f t="shared" si="9"/>
        <v xml:space="preserve"> IEAC(t)LP</v>
      </c>
      <c r="Q17" s="40" t="str">
        <f t="shared" si="13"/>
        <v xml:space="preserve">    ES(L)</v>
      </c>
      <c r="R17" s="182"/>
    </row>
    <row r="18" spans="1:18" x14ac:dyDescent="0.2">
      <c r="A18" s="226"/>
      <c r="B18" s="226"/>
      <c r="C18" s="15" t="str">
        <f t="shared" si="3"/>
        <v>Pc=&gt;Sc</v>
      </c>
      <c r="D18" s="16" t="str">
        <f t="shared" ca="1" si="4"/>
        <v xml:space="preserve">    NUM</v>
      </c>
      <c r="E18" s="16" t="str">
        <f t="shared" ca="1" si="5"/>
        <v xml:space="preserve">     DENOM</v>
      </c>
      <c r="F18" s="17" t="str">
        <f t="shared" si="6"/>
        <v xml:space="preserve"> InterpVal</v>
      </c>
      <c r="G18" s="23" t="str">
        <f t="shared" si="0"/>
        <v xml:space="preserve">  EScum</v>
      </c>
      <c r="H18" s="23" t="str">
        <f t="shared" si="10"/>
        <v xml:space="preserve">   ESmo</v>
      </c>
      <c r="I18" s="19" t="str">
        <f t="shared" si="1"/>
        <v xml:space="preserve">  SPI(t)mo</v>
      </c>
      <c r="J18" s="19" t="str">
        <f t="shared" si="2"/>
        <v xml:space="preserve">  SPI(t)cum</v>
      </c>
      <c r="K18" s="21" t="str">
        <f t="shared" si="7"/>
        <v>AT</v>
      </c>
      <c r="L18" s="19" t="str">
        <f t="shared" si="11"/>
        <v xml:space="preserve">  SV(t)mo</v>
      </c>
      <c r="M18" s="30" t="str">
        <f t="shared" si="12"/>
        <v xml:space="preserve"> SV(t)cum</v>
      </c>
      <c r="N18" s="34"/>
      <c r="O18" s="33" t="str">
        <f t="shared" si="8"/>
        <v>AT-LP</v>
      </c>
      <c r="P18" s="264" t="str">
        <f t="shared" si="9"/>
        <v xml:space="preserve"> IEAC(t)LP</v>
      </c>
      <c r="Q18" s="40" t="str">
        <f t="shared" si="13"/>
        <v xml:space="preserve">    ES(L)</v>
      </c>
      <c r="R18" s="182"/>
    </row>
    <row r="19" spans="1:18" x14ac:dyDescent="0.2">
      <c r="A19" s="226"/>
      <c r="B19" s="226"/>
      <c r="C19" s="15" t="str">
        <f t="shared" si="3"/>
        <v>Pc=&gt;Sc</v>
      </c>
      <c r="D19" s="16" t="str">
        <f t="shared" ca="1" si="4"/>
        <v xml:space="preserve">    NUM</v>
      </c>
      <c r="E19" s="16" t="str">
        <f t="shared" ca="1" si="5"/>
        <v xml:space="preserve">     DENOM</v>
      </c>
      <c r="F19" s="17" t="str">
        <f t="shared" si="6"/>
        <v xml:space="preserve"> InterpVal</v>
      </c>
      <c r="G19" s="23" t="str">
        <f t="shared" si="0"/>
        <v xml:space="preserve">  EScum</v>
      </c>
      <c r="H19" s="23" t="str">
        <f t="shared" si="10"/>
        <v xml:space="preserve">   ESmo</v>
      </c>
      <c r="I19" s="19" t="str">
        <f t="shared" si="1"/>
        <v xml:space="preserve">  SPI(t)mo</v>
      </c>
      <c r="J19" s="19" t="str">
        <f t="shared" si="2"/>
        <v xml:space="preserve">  SPI(t)cum</v>
      </c>
      <c r="K19" s="21" t="str">
        <f t="shared" si="7"/>
        <v>AT</v>
      </c>
      <c r="L19" s="19" t="str">
        <f t="shared" si="11"/>
        <v xml:space="preserve">  SV(t)mo</v>
      </c>
      <c r="M19" s="30" t="str">
        <f t="shared" si="12"/>
        <v xml:space="preserve"> SV(t)cum</v>
      </c>
      <c r="N19" s="34"/>
      <c r="O19" s="33" t="str">
        <f t="shared" si="8"/>
        <v>AT-LP</v>
      </c>
      <c r="P19" s="264" t="str">
        <f t="shared" si="9"/>
        <v xml:space="preserve"> IEAC(t)LP</v>
      </c>
      <c r="Q19" s="40" t="str">
        <f t="shared" si="13"/>
        <v xml:space="preserve">    ES(L)</v>
      </c>
      <c r="R19" s="182"/>
    </row>
    <row r="20" spans="1:18" x14ac:dyDescent="0.2">
      <c r="A20" s="226"/>
      <c r="B20" s="226"/>
      <c r="C20" s="15" t="str">
        <f t="shared" si="3"/>
        <v>Pc=&gt;Sc</v>
      </c>
      <c r="D20" s="16" t="str">
        <f t="shared" ca="1" si="4"/>
        <v xml:space="preserve">    NUM</v>
      </c>
      <c r="E20" s="16" t="str">
        <f t="shared" ca="1" si="5"/>
        <v xml:space="preserve">     DENOM</v>
      </c>
      <c r="F20" s="17" t="str">
        <f t="shared" si="6"/>
        <v xml:space="preserve"> InterpVal</v>
      </c>
      <c r="G20" s="23" t="str">
        <f t="shared" si="0"/>
        <v xml:space="preserve">  EScum</v>
      </c>
      <c r="H20" s="23" t="str">
        <f t="shared" si="10"/>
        <v xml:space="preserve">   ESmo</v>
      </c>
      <c r="I20" s="19" t="str">
        <f t="shared" si="1"/>
        <v xml:space="preserve">  SPI(t)mo</v>
      </c>
      <c r="J20" s="19" t="str">
        <f t="shared" si="2"/>
        <v xml:space="preserve">  SPI(t)cum</v>
      </c>
      <c r="K20" s="21" t="str">
        <f t="shared" si="7"/>
        <v>AT</v>
      </c>
      <c r="L20" s="19" t="str">
        <f t="shared" si="11"/>
        <v xml:space="preserve">  SV(t)mo</v>
      </c>
      <c r="M20" s="30" t="str">
        <f t="shared" si="12"/>
        <v xml:space="preserve"> SV(t)cum</v>
      </c>
      <c r="N20" s="34"/>
      <c r="O20" s="33" t="str">
        <f t="shared" si="8"/>
        <v>AT-LP</v>
      </c>
      <c r="P20" s="264" t="str">
        <f t="shared" si="9"/>
        <v xml:space="preserve"> IEAC(t)LP</v>
      </c>
      <c r="Q20" s="40" t="str">
        <f t="shared" si="13"/>
        <v xml:space="preserve">    ES(L)</v>
      </c>
      <c r="R20" s="182"/>
    </row>
    <row r="21" spans="1:18" x14ac:dyDescent="0.2">
      <c r="A21" s="226"/>
      <c r="B21" s="226"/>
      <c r="C21" s="15" t="str">
        <f t="shared" si="3"/>
        <v>Pc=&gt;Sc</v>
      </c>
      <c r="D21" s="16" t="str">
        <f t="shared" ca="1" si="4"/>
        <v xml:space="preserve">    NUM</v>
      </c>
      <c r="E21" s="16" t="str">
        <f t="shared" ca="1" si="5"/>
        <v xml:space="preserve">     DENOM</v>
      </c>
      <c r="F21" s="17" t="str">
        <f t="shared" si="6"/>
        <v xml:space="preserve"> InterpVal</v>
      </c>
      <c r="G21" s="23" t="str">
        <f t="shared" si="0"/>
        <v xml:space="preserve">  EScum</v>
      </c>
      <c r="H21" s="23" t="str">
        <f t="shared" si="10"/>
        <v xml:space="preserve">   ESmo</v>
      </c>
      <c r="I21" s="19" t="str">
        <f t="shared" si="1"/>
        <v xml:space="preserve">  SPI(t)mo</v>
      </c>
      <c r="J21" s="19" t="str">
        <f t="shared" si="2"/>
        <v xml:space="preserve">  SPI(t)cum</v>
      </c>
      <c r="K21" s="21" t="str">
        <f t="shared" si="7"/>
        <v>AT</v>
      </c>
      <c r="L21" s="19" t="str">
        <f t="shared" si="11"/>
        <v xml:space="preserve">  SV(t)mo</v>
      </c>
      <c r="M21" s="30" t="str">
        <f t="shared" si="12"/>
        <v xml:space="preserve"> SV(t)cum</v>
      </c>
      <c r="N21" s="34"/>
      <c r="O21" s="33" t="str">
        <f t="shared" si="8"/>
        <v>AT-LP</v>
      </c>
      <c r="P21" s="264" t="str">
        <f t="shared" si="9"/>
        <v xml:space="preserve"> IEAC(t)LP</v>
      </c>
      <c r="Q21" s="40" t="str">
        <f t="shared" si="13"/>
        <v xml:space="preserve">    ES(L)</v>
      </c>
      <c r="R21" s="182"/>
    </row>
    <row r="22" spans="1:18" x14ac:dyDescent="0.2">
      <c r="A22" s="226"/>
      <c r="B22" s="226"/>
      <c r="C22" s="15" t="str">
        <f t="shared" si="3"/>
        <v>Pc=&gt;Sc</v>
      </c>
      <c r="D22" s="16" t="str">
        <f t="shared" ca="1" si="4"/>
        <v xml:space="preserve">    NUM</v>
      </c>
      <c r="E22" s="16" t="str">
        <f t="shared" ca="1" si="5"/>
        <v xml:space="preserve">     DENOM</v>
      </c>
      <c r="F22" s="17" t="str">
        <f t="shared" si="6"/>
        <v xml:space="preserve"> InterpVal</v>
      </c>
      <c r="G22" s="23" t="str">
        <f t="shared" si="0"/>
        <v xml:space="preserve">  EScum</v>
      </c>
      <c r="H22" s="23" t="str">
        <f t="shared" si="10"/>
        <v xml:space="preserve">   ESmo</v>
      </c>
      <c r="I22" s="19" t="str">
        <f t="shared" si="1"/>
        <v xml:space="preserve">  SPI(t)mo</v>
      </c>
      <c r="J22" s="19" t="str">
        <f t="shared" si="2"/>
        <v xml:space="preserve">  SPI(t)cum</v>
      </c>
      <c r="K22" s="21" t="str">
        <f t="shared" si="7"/>
        <v>AT</v>
      </c>
      <c r="L22" s="19" t="str">
        <f t="shared" si="11"/>
        <v xml:space="preserve">  SV(t)mo</v>
      </c>
      <c r="M22" s="30" t="str">
        <f t="shared" si="12"/>
        <v xml:space="preserve"> SV(t)cum</v>
      </c>
      <c r="N22" s="34"/>
      <c r="O22" s="33" t="str">
        <f t="shared" si="8"/>
        <v>AT-LP</v>
      </c>
      <c r="P22" s="264" t="str">
        <f t="shared" si="9"/>
        <v xml:space="preserve"> IEAC(t)LP</v>
      </c>
      <c r="Q22" s="40" t="str">
        <f t="shared" si="13"/>
        <v xml:space="preserve">    ES(L)</v>
      </c>
      <c r="R22" s="182"/>
    </row>
    <row r="23" spans="1:18" x14ac:dyDescent="0.2">
      <c r="A23" s="226"/>
      <c r="B23" s="226"/>
      <c r="C23" s="15" t="str">
        <f t="shared" si="3"/>
        <v>Pc=&gt;Sc</v>
      </c>
      <c r="D23" s="16" t="str">
        <f t="shared" ca="1" si="4"/>
        <v xml:space="preserve">    NUM</v>
      </c>
      <c r="E23" s="16" t="str">
        <f t="shared" ca="1" si="5"/>
        <v xml:space="preserve">     DENOM</v>
      </c>
      <c r="F23" s="17" t="str">
        <f t="shared" si="6"/>
        <v xml:space="preserve"> InterpVal</v>
      </c>
      <c r="G23" s="23" t="str">
        <f t="shared" si="0"/>
        <v xml:space="preserve">  EScum</v>
      </c>
      <c r="H23" s="23" t="str">
        <f t="shared" si="10"/>
        <v xml:space="preserve">   ESmo</v>
      </c>
      <c r="I23" s="19" t="str">
        <f t="shared" si="1"/>
        <v xml:space="preserve">  SPI(t)mo</v>
      </c>
      <c r="J23" s="19" t="str">
        <f t="shared" si="2"/>
        <v xml:space="preserve">  SPI(t)cum</v>
      </c>
      <c r="K23" s="21" t="str">
        <f t="shared" si="7"/>
        <v>AT</v>
      </c>
      <c r="L23" s="19" t="str">
        <f t="shared" si="11"/>
        <v xml:space="preserve">  SV(t)mo</v>
      </c>
      <c r="M23" s="30" t="str">
        <f t="shared" si="12"/>
        <v xml:space="preserve"> SV(t)cum</v>
      </c>
      <c r="N23" s="34"/>
      <c r="O23" s="33" t="str">
        <f t="shared" si="8"/>
        <v>AT-LP</v>
      </c>
      <c r="P23" s="264" t="str">
        <f t="shared" si="9"/>
        <v xml:space="preserve"> IEAC(t)LP</v>
      </c>
      <c r="Q23" s="40" t="str">
        <f t="shared" si="13"/>
        <v xml:space="preserve">    ES(L)</v>
      </c>
      <c r="R23" s="182"/>
    </row>
    <row r="24" spans="1:18" x14ac:dyDescent="0.2">
      <c r="A24" s="226"/>
      <c r="B24" s="226"/>
      <c r="C24" s="15" t="str">
        <f t="shared" si="3"/>
        <v>Pc=&gt;Sc</v>
      </c>
      <c r="D24" s="16" t="str">
        <f t="shared" ca="1" si="4"/>
        <v xml:space="preserve">    NUM</v>
      </c>
      <c r="E24" s="16" t="str">
        <f t="shared" ca="1" si="5"/>
        <v xml:space="preserve">     DENOM</v>
      </c>
      <c r="F24" s="17" t="str">
        <f t="shared" si="6"/>
        <v xml:space="preserve"> InterpVal</v>
      </c>
      <c r="G24" s="23" t="str">
        <f t="shared" si="0"/>
        <v xml:space="preserve">  EScum</v>
      </c>
      <c r="H24" s="23" t="str">
        <f t="shared" si="10"/>
        <v xml:space="preserve">   ESmo</v>
      </c>
      <c r="I24" s="19" t="str">
        <f t="shared" si="1"/>
        <v xml:space="preserve">  SPI(t)mo</v>
      </c>
      <c r="J24" s="19" t="str">
        <f t="shared" si="2"/>
        <v xml:space="preserve">  SPI(t)cum</v>
      </c>
      <c r="K24" s="21" t="str">
        <f t="shared" si="7"/>
        <v>AT</v>
      </c>
      <c r="L24" s="19" t="str">
        <f t="shared" si="11"/>
        <v xml:space="preserve">  SV(t)mo</v>
      </c>
      <c r="M24" s="30" t="str">
        <f t="shared" si="12"/>
        <v xml:space="preserve"> SV(t)cum</v>
      </c>
      <c r="N24" s="34"/>
      <c r="O24" s="33" t="str">
        <f t="shared" si="8"/>
        <v>AT-LP</v>
      </c>
      <c r="P24" s="264" t="str">
        <f t="shared" si="9"/>
        <v xml:space="preserve"> IEAC(t)LP</v>
      </c>
      <c r="Q24" s="40" t="str">
        <f t="shared" si="13"/>
        <v xml:space="preserve">    ES(L)</v>
      </c>
      <c r="R24" s="182"/>
    </row>
    <row r="25" spans="1:18" x14ac:dyDescent="0.2">
      <c r="A25" s="226"/>
      <c r="B25" s="226"/>
      <c r="C25" s="15" t="str">
        <f t="shared" si="3"/>
        <v>Pc=&gt;Sc</v>
      </c>
      <c r="D25" s="16" t="str">
        <f t="shared" ca="1" si="4"/>
        <v xml:space="preserve">    NUM</v>
      </c>
      <c r="E25" s="16" t="str">
        <f t="shared" ca="1" si="5"/>
        <v xml:space="preserve">     DENOM</v>
      </c>
      <c r="F25" s="17" t="str">
        <f t="shared" si="6"/>
        <v xml:space="preserve"> InterpVal</v>
      </c>
      <c r="G25" s="23" t="str">
        <f t="shared" si="0"/>
        <v xml:space="preserve">  EScum</v>
      </c>
      <c r="H25" s="23" t="str">
        <f t="shared" si="10"/>
        <v xml:space="preserve">   ESmo</v>
      </c>
      <c r="I25" s="19" t="str">
        <f t="shared" si="1"/>
        <v xml:space="preserve">  SPI(t)mo</v>
      </c>
      <c r="J25" s="19" t="str">
        <f t="shared" si="2"/>
        <v xml:space="preserve">  SPI(t)cum</v>
      </c>
      <c r="K25" s="21" t="str">
        <f t="shared" si="7"/>
        <v>AT</v>
      </c>
      <c r="L25" s="19" t="str">
        <f t="shared" si="11"/>
        <v xml:space="preserve">  SV(t)mo</v>
      </c>
      <c r="M25" s="30" t="str">
        <f t="shared" si="12"/>
        <v xml:space="preserve"> SV(t)cum</v>
      </c>
      <c r="N25" s="34"/>
      <c r="O25" s="33" t="str">
        <f t="shared" si="8"/>
        <v>AT-LP</v>
      </c>
      <c r="P25" s="264" t="str">
        <f t="shared" si="9"/>
        <v xml:space="preserve"> IEAC(t)LP</v>
      </c>
      <c r="Q25" s="40" t="str">
        <f t="shared" si="13"/>
        <v xml:space="preserve">    ES(L)</v>
      </c>
      <c r="R25" s="182"/>
    </row>
    <row r="26" spans="1:18" x14ac:dyDescent="0.2">
      <c r="A26" s="226"/>
      <c r="B26" s="226"/>
      <c r="C26" s="15" t="str">
        <f t="shared" si="3"/>
        <v>Pc=&gt;Sc</v>
      </c>
      <c r="D26" s="16" t="str">
        <f t="shared" ca="1" si="4"/>
        <v xml:space="preserve">    NUM</v>
      </c>
      <c r="E26" s="16" t="str">
        <f t="shared" ca="1" si="5"/>
        <v xml:space="preserve">     DENOM</v>
      </c>
      <c r="F26" s="17" t="str">
        <f t="shared" si="6"/>
        <v xml:space="preserve"> InterpVal</v>
      </c>
      <c r="G26" s="23" t="str">
        <f t="shared" si="0"/>
        <v xml:space="preserve">  EScum</v>
      </c>
      <c r="H26" s="23" t="str">
        <f t="shared" si="10"/>
        <v xml:space="preserve">   ESmo</v>
      </c>
      <c r="I26" s="19" t="str">
        <f t="shared" si="1"/>
        <v xml:space="preserve">  SPI(t)mo</v>
      </c>
      <c r="J26" s="19" t="str">
        <f t="shared" si="2"/>
        <v xml:space="preserve">  SPI(t)cum</v>
      </c>
      <c r="K26" s="21" t="str">
        <f t="shared" si="7"/>
        <v>AT</v>
      </c>
      <c r="L26" s="19" t="str">
        <f t="shared" si="11"/>
        <v xml:space="preserve">  SV(t)mo</v>
      </c>
      <c r="M26" s="30" t="str">
        <f t="shared" si="12"/>
        <v xml:space="preserve"> SV(t)cum</v>
      </c>
      <c r="N26" s="34"/>
      <c r="O26" s="33" t="str">
        <f t="shared" si="8"/>
        <v>AT-LP</v>
      </c>
      <c r="P26" s="264" t="str">
        <f t="shared" si="9"/>
        <v xml:space="preserve"> IEAC(t)LP</v>
      </c>
      <c r="Q26" s="40" t="str">
        <f t="shared" si="13"/>
        <v xml:space="preserve">    ES(L)</v>
      </c>
      <c r="R26" s="182"/>
    </row>
    <row r="27" spans="1:18" x14ac:dyDescent="0.2">
      <c r="A27" s="226"/>
      <c r="B27" s="226"/>
      <c r="C27" s="15" t="str">
        <f t="shared" si="3"/>
        <v>Pc=&gt;Sc</v>
      </c>
      <c r="D27" s="16" t="str">
        <f t="shared" ca="1" si="4"/>
        <v xml:space="preserve">    NUM</v>
      </c>
      <c r="E27" s="16" t="str">
        <f t="shared" ca="1" si="5"/>
        <v xml:space="preserve">     DENOM</v>
      </c>
      <c r="F27" s="17" t="str">
        <f t="shared" si="6"/>
        <v xml:space="preserve"> InterpVal</v>
      </c>
      <c r="G27" s="23" t="str">
        <f t="shared" si="0"/>
        <v xml:space="preserve">  EScum</v>
      </c>
      <c r="H27" s="23" t="str">
        <f t="shared" si="10"/>
        <v xml:space="preserve">   ESmo</v>
      </c>
      <c r="I27" s="19" t="str">
        <f t="shared" si="1"/>
        <v xml:space="preserve">  SPI(t)mo</v>
      </c>
      <c r="J27" s="19" t="str">
        <f t="shared" si="2"/>
        <v xml:space="preserve">  SPI(t)cum</v>
      </c>
      <c r="K27" s="21" t="str">
        <f t="shared" si="7"/>
        <v>AT</v>
      </c>
      <c r="L27" s="19" t="str">
        <f t="shared" si="11"/>
        <v xml:space="preserve">  SV(t)mo</v>
      </c>
      <c r="M27" s="30" t="str">
        <f t="shared" si="12"/>
        <v xml:space="preserve"> SV(t)cum</v>
      </c>
      <c r="N27" s="34"/>
      <c r="O27" s="33" t="str">
        <f t="shared" si="8"/>
        <v>AT-LP</v>
      </c>
      <c r="P27" s="264" t="str">
        <f t="shared" si="9"/>
        <v xml:space="preserve"> IEAC(t)LP</v>
      </c>
      <c r="Q27" s="40" t="str">
        <f t="shared" si="13"/>
        <v xml:space="preserve">    ES(L)</v>
      </c>
      <c r="R27" s="182"/>
    </row>
    <row r="28" spans="1:18" x14ac:dyDescent="0.2">
      <c r="A28" s="226"/>
      <c r="B28" s="226"/>
      <c r="C28" s="15" t="str">
        <f t="shared" si="3"/>
        <v>Pc=&gt;Sc</v>
      </c>
      <c r="D28" s="16" t="str">
        <f t="shared" ca="1" si="4"/>
        <v xml:space="preserve">    NUM</v>
      </c>
      <c r="E28" s="16" t="str">
        <f t="shared" ca="1" si="5"/>
        <v xml:space="preserve">     DENOM</v>
      </c>
      <c r="F28" s="17" t="str">
        <f t="shared" si="6"/>
        <v xml:space="preserve"> InterpVal</v>
      </c>
      <c r="G28" s="23" t="str">
        <f t="shared" si="0"/>
        <v xml:space="preserve">  EScum</v>
      </c>
      <c r="H28" s="23" t="str">
        <f t="shared" si="10"/>
        <v xml:space="preserve">   ESmo</v>
      </c>
      <c r="I28" s="19" t="str">
        <f t="shared" si="1"/>
        <v xml:space="preserve">  SPI(t)mo</v>
      </c>
      <c r="J28" s="19" t="str">
        <f t="shared" si="2"/>
        <v xml:space="preserve">  SPI(t)cum</v>
      </c>
      <c r="K28" s="21" t="str">
        <f t="shared" si="7"/>
        <v>AT</v>
      </c>
      <c r="L28" s="19" t="str">
        <f t="shared" si="11"/>
        <v xml:space="preserve">  SV(t)mo</v>
      </c>
      <c r="M28" s="30" t="str">
        <f t="shared" si="12"/>
        <v xml:space="preserve"> SV(t)cum</v>
      </c>
      <c r="N28" s="34"/>
      <c r="O28" s="33" t="str">
        <f t="shared" si="8"/>
        <v>AT-LP</v>
      </c>
      <c r="P28" s="264" t="str">
        <f t="shared" si="9"/>
        <v xml:space="preserve"> IEAC(t)LP</v>
      </c>
      <c r="Q28" s="40" t="str">
        <f t="shared" si="13"/>
        <v xml:space="preserve">    ES(L)</v>
      </c>
      <c r="R28" s="182"/>
    </row>
    <row r="29" spans="1:18" x14ac:dyDescent="0.2">
      <c r="A29" s="226"/>
      <c r="B29" s="226"/>
      <c r="C29" s="15" t="str">
        <f t="shared" si="3"/>
        <v>Pc=&gt;Sc</v>
      </c>
      <c r="D29" s="16" t="str">
        <f t="shared" ca="1" si="4"/>
        <v xml:space="preserve">    NUM</v>
      </c>
      <c r="E29" s="16" t="str">
        <f t="shared" ca="1" si="5"/>
        <v xml:space="preserve">     DENOM</v>
      </c>
      <c r="F29" s="17" t="str">
        <f t="shared" si="6"/>
        <v xml:space="preserve"> InterpVal</v>
      </c>
      <c r="G29" s="23" t="str">
        <f t="shared" si="0"/>
        <v xml:space="preserve">  EScum</v>
      </c>
      <c r="H29" s="23" t="str">
        <f t="shared" si="10"/>
        <v xml:space="preserve">   ESmo</v>
      </c>
      <c r="I29" s="19" t="str">
        <f t="shared" si="1"/>
        <v xml:space="preserve">  SPI(t)mo</v>
      </c>
      <c r="J29" s="19" t="str">
        <f t="shared" si="2"/>
        <v xml:space="preserve">  SPI(t)cum</v>
      </c>
      <c r="K29" s="21" t="str">
        <f t="shared" si="7"/>
        <v>AT</v>
      </c>
      <c r="L29" s="19" t="str">
        <f t="shared" si="11"/>
        <v xml:space="preserve">  SV(t)mo</v>
      </c>
      <c r="M29" s="30" t="str">
        <f t="shared" si="12"/>
        <v xml:space="preserve"> SV(t)cum</v>
      </c>
      <c r="N29" s="34"/>
      <c r="O29" s="33" t="str">
        <f t="shared" si="8"/>
        <v>AT-LP</v>
      </c>
      <c r="P29" s="264" t="str">
        <f t="shared" si="9"/>
        <v xml:space="preserve"> IEAC(t)LP</v>
      </c>
      <c r="Q29" s="40" t="str">
        <f t="shared" si="13"/>
        <v xml:space="preserve">    ES(L)</v>
      </c>
      <c r="R29" s="182"/>
    </row>
    <row r="30" spans="1:18" x14ac:dyDescent="0.2">
      <c r="A30" s="226"/>
      <c r="B30" s="226"/>
      <c r="C30" s="15" t="str">
        <f t="shared" si="3"/>
        <v>Pc=&gt;Sc</v>
      </c>
      <c r="D30" s="16" t="str">
        <f t="shared" ca="1" si="4"/>
        <v xml:space="preserve">    NUM</v>
      </c>
      <c r="E30" s="16" t="str">
        <f t="shared" ca="1" si="5"/>
        <v xml:space="preserve">     DENOM</v>
      </c>
      <c r="F30" s="17" t="str">
        <f t="shared" si="6"/>
        <v xml:space="preserve"> InterpVal</v>
      </c>
      <c r="G30" s="23" t="str">
        <f t="shared" si="0"/>
        <v xml:space="preserve">  EScum</v>
      </c>
      <c r="H30" s="23" t="str">
        <f t="shared" si="10"/>
        <v xml:space="preserve">   ESmo</v>
      </c>
      <c r="I30" s="19" t="str">
        <f t="shared" si="1"/>
        <v xml:space="preserve">  SPI(t)mo</v>
      </c>
      <c r="J30" s="19" t="str">
        <f t="shared" si="2"/>
        <v xml:space="preserve">  SPI(t)cum</v>
      </c>
      <c r="K30" s="21" t="str">
        <f t="shared" si="7"/>
        <v>AT</v>
      </c>
      <c r="L30" s="19" t="str">
        <f t="shared" si="11"/>
        <v xml:space="preserve">  SV(t)mo</v>
      </c>
      <c r="M30" s="30" t="str">
        <f t="shared" si="12"/>
        <v xml:space="preserve"> SV(t)cum</v>
      </c>
      <c r="N30" s="34"/>
      <c r="O30" s="33" t="str">
        <f t="shared" si="8"/>
        <v>AT-LP</v>
      </c>
      <c r="P30" s="264" t="str">
        <f t="shared" si="9"/>
        <v xml:space="preserve"> IEAC(t)LP</v>
      </c>
      <c r="Q30" s="40" t="str">
        <f t="shared" si="13"/>
        <v xml:space="preserve">    ES(L)</v>
      </c>
      <c r="R30" s="182"/>
    </row>
    <row r="31" spans="1:18" x14ac:dyDescent="0.2">
      <c r="A31" s="226"/>
      <c r="B31" s="226"/>
      <c r="C31" s="15" t="str">
        <f t="shared" si="3"/>
        <v>Pc=&gt;Sc</v>
      </c>
      <c r="D31" s="16" t="str">
        <f t="shared" ca="1" si="4"/>
        <v xml:space="preserve">    NUM</v>
      </c>
      <c r="E31" s="16" t="str">
        <f t="shared" ca="1" si="5"/>
        <v xml:space="preserve">     DENOM</v>
      </c>
      <c r="F31" s="17" t="str">
        <f t="shared" si="6"/>
        <v xml:space="preserve"> InterpVal</v>
      </c>
      <c r="G31" s="23" t="str">
        <f t="shared" si="0"/>
        <v xml:space="preserve">  EScum</v>
      </c>
      <c r="H31" s="23" t="str">
        <f t="shared" si="10"/>
        <v xml:space="preserve">   ESmo</v>
      </c>
      <c r="I31" s="19" t="str">
        <f t="shared" si="1"/>
        <v xml:space="preserve">  SPI(t)mo</v>
      </c>
      <c r="J31" s="19" t="str">
        <f t="shared" si="2"/>
        <v xml:space="preserve">  SPI(t)cum</v>
      </c>
      <c r="K31" s="21" t="str">
        <f t="shared" si="7"/>
        <v>AT</v>
      </c>
      <c r="L31" s="19" t="str">
        <f t="shared" si="11"/>
        <v xml:space="preserve">  SV(t)mo</v>
      </c>
      <c r="M31" s="30" t="str">
        <f t="shared" si="12"/>
        <v xml:space="preserve"> SV(t)cum</v>
      </c>
      <c r="N31" s="34"/>
      <c r="O31" s="33" t="str">
        <f t="shared" si="8"/>
        <v>AT-LP</v>
      </c>
      <c r="P31" s="264" t="str">
        <f t="shared" si="9"/>
        <v xml:space="preserve"> IEAC(t)LP</v>
      </c>
      <c r="Q31" s="40" t="str">
        <f t="shared" si="13"/>
        <v xml:space="preserve">    ES(L)</v>
      </c>
      <c r="R31" s="182"/>
    </row>
    <row r="32" spans="1:18" x14ac:dyDescent="0.2">
      <c r="A32" s="226"/>
      <c r="B32" s="226"/>
      <c r="C32" s="15" t="str">
        <f t="shared" si="3"/>
        <v>Pc=&gt;Sc</v>
      </c>
      <c r="D32" s="16" t="str">
        <f t="shared" ca="1" si="4"/>
        <v xml:space="preserve">    NUM</v>
      </c>
      <c r="E32" s="16" t="str">
        <f t="shared" ca="1" si="5"/>
        <v xml:space="preserve">     DENOM</v>
      </c>
      <c r="F32" s="17" t="str">
        <f t="shared" si="6"/>
        <v xml:space="preserve"> InterpVal</v>
      </c>
      <c r="G32" s="23" t="str">
        <f t="shared" si="0"/>
        <v xml:space="preserve">  EScum</v>
      </c>
      <c r="H32" s="23" t="str">
        <f t="shared" si="10"/>
        <v xml:space="preserve">   ESmo</v>
      </c>
      <c r="I32" s="19" t="str">
        <f t="shared" si="1"/>
        <v xml:space="preserve">  SPI(t)mo</v>
      </c>
      <c r="J32" s="19" t="str">
        <f t="shared" si="2"/>
        <v xml:space="preserve">  SPI(t)cum</v>
      </c>
      <c r="K32" s="21" t="str">
        <f t="shared" si="7"/>
        <v>AT</v>
      </c>
      <c r="L32" s="19" t="str">
        <f t="shared" si="11"/>
        <v xml:space="preserve">  SV(t)mo</v>
      </c>
      <c r="M32" s="30" t="str">
        <f t="shared" si="12"/>
        <v xml:space="preserve"> SV(t)cum</v>
      </c>
      <c r="N32" s="34"/>
      <c r="O32" s="33" t="str">
        <f t="shared" si="8"/>
        <v>AT-LP</v>
      </c>
      <c r="P32" s="264" t="str">
        <f t="shared" si="9"/>
        <v xml:space="preserve"> IEAC(t)LP</v>
      </c>
      <c r="Q32" s="40" t="str">
        <f t="shared" si="13"/>
        <v xml:space="preserve">    ES(L)</v>
      </c>
      <c r="R32" s="182"/>
    </row>
    <row r="33" spans="1:18" x14ac:dyDescent="0.2">
      <c r="A33" s="226"/>
      <c r="B33" s="226"/>
      <c r="C33" s="15" t="str">
        <f t="shared" si="3"/>
        <v>Pc=&gt;Sc</v>
      </c>
      <c r="D33" s="16" t="str">
        <f t="shared" ca="1" si="4"/>
        <v xml:space="preserve">    NUM</v>
      </c>
      <c r="E33" s="16" t="str">
        <f t="shared" ca="1" si="5"/>
        <v xml:space="preserve">     DENOM</v>
      </c>
      <c r="F33" s="17" t="str">
        <f t="shared" si="6"/>
        <v xml:space="preserve"> InterpVal</v>
      </c>
      <c r="G33" s="23" t="str">
        <f t="shared" si="0"/>
        <v xml:space="preserve">  EScum</v>
      </c>
      <c r="H33" s="23" t="str">
        <f t="shared" si="10"/>
        <v xml:space="preserve">   ESmo</v>
      </c>
      <c r="I33" s="19" t="str">
        <f t="shared" si="1"/>
        <v xml:space="preserve">  SPI(t)mo</v>
      </c>
      <c r="J33" s="19" t="str">
        <f t="shared" si="2"/>
        <v xml:space="preserve">  SPI(t)cum</v>
      </c>
      <c r="K33" s="21" t="str">
        <f t="shared" si="7"/>
        <v>AT</v>
      </c>
      <c r="L33" s="19" t="str">
        <f t="shared" si="11"/>
        <v xml:space="preserve">  SV(t)mo</v>
      </c>
      <c r="M33" s="30" t="str">
        <f t="shared" si="12"/>
        <v xml:space="preserve"> SV(t)cum</v>
      </c>
      <c r="N33" s="34"/>
      <c r="O33" s="33" t="str">
        <f t="shared" si="8"/>
        <v>AT-LP</v>
      </c>
      <c r="P33" s="264" t="str">
        <f t="shared" si="9"/>
        <v xml:space="preserve"> IEAC(t)LP</v>
      </c>
      <c r="Q33" s="40" t="str">
        <f t="shared" si="13"/>
        <v xml:space="preserve">    ES(L)</v>
      </c>
      <c r="R33" s="182"/>
    </row>
    <row r="34" spans="1:18" x14ac:dyDescent="0.2">
      <c r="A34" s="226"/>
      <c r="B34" s="226"/>
      <c r="C34" s="15" t="str">
        <f t="shared" si="3"/>
        <v>Pc=&gt;Sc</v>
      </c>
      <c r="D34" s="16" t="str">
        <f t="shared" ca="1" si="4"/>
        <v xml:space="preserve">    NUM</v>
      </c>
      <c r="E34" s="16" t="str">
        <f t="shared" ca="1" si="5"/>
        <v xml:space="preserve">     DENOM</v>
      </c>
      <c r="F34" s="17" t="str">
        <f t="shared" si="6"/>
        <v xml:space="preserve"> InterpVal</v>
      </c>
      <c r="G34" s="23" t="str">
        <f t="shared" si="0"/>
        <v xml:space="preserve">  EScum</v>
      </c>
      <c r="H34" s="23" t="str">
        <f t="shared" si="10"/>
        <v xml:space="preserve">   ESmo</v>
      </c>
      <c r="I34" s="19" t="str">
        <f t="shared" si="1"/>
        <v xml:space="preserve">  SPI(t)mo</v>
      </c>
      <c r="J34" s="19" t="str">
        <f t="shared" si="2"/>
        <v xml:space="preserve">  SPI(t)cum</v>
      </c>
      <c r="K34" s="21" t="str">
        <f t="shared" si="7"/>
        <v>AT</v>
      </c>
      <c r="L34" s="19" t="str">
        <f t="shared" si="11"/>
        <v xml:space="preserve">  SV(t)mo</v>
      </c>
      <c r="M34" s="30" t="str">
        <f t="shared" si="12"/>
        <v xml:space="preserve"> SV(t)cum</v>
      </c>
      <c r="N34" s="34"/>
      <c r="O34" s="33" t="str">
        <f t="shared" si="8"/>
        <v>AT-LP</v>
      </c>
      <c r="P34" s="264" t="str">
        <f t="shared" si="9"/>
        <v xml:space="preserve"> IEAC(t)LP</v>
      </c>
      <c r="Q34" s="40" t="str">
        <f t="shared" si="13"/>
        <v xml:space="preserve">    ES(L)</v>
      </c>
      <c r="R34" s="182"/>
    </row>
    <row r="35" spans="1:18" x14ac:dyDescent="0.2">
      <c r="A35" s="226"/>
      <c r="B35" s="226"/>
      <c r="C35" s="15" t="str">
        <f t="shared" si="3"/>
        <v>Pc=&gt;Sc</v>
      </c>
      <c r="D35" s="16" t="str">
        <f t="shared" ca="1" si="4"/>
        <v xml:space="preserve">    NUM</v>
      </c>
      <c r="E35" s="16" t="str">
        <f t="shared" ca="1" si="5"/>
        <v xml:space="preserve">     DENOM</v>
      </c>
      <c r="F35" s="17" t="str">
        <f t="shared" si="6"/>
        <v xml:space="preserve"> InterpVal</v>
      </c>
      <c r="G35" s="23" t="str">
        <f t="shared" ref="G35:G52" si="14">IF(ISNUMBER(A35),IF($B$53&gt;1, "  ERROR",C35+F35),"  EScum")</f>
        <v xml:space="preserve">  EScum</v>
      </c>
      <c r="H35" s="23" t="str">
        <f t="shared" si="10"/>
        <v xml:space="preserve">   ESmo</v>
      </c>
      <c r="I35" s="19" t="str">
        <f t="shared" ref="I35:I52" si="15">IF(ISNUMBER(A35),IF($B$53&gt;1, "  ERROR",H35/1),"  SPI(t)mo")</f>
        <v xml:space="preserve">  SPI(t)mo</v>
      </c>
      <c r="J35" s="19" t="str">
        <f t="shared" ref="J35:J52" si="16">IF(ISNUMBER(A35),IF($B$53&gt;1, "   ERROR",G35/K35),"  SPI(t)cum")</f>
        <v xml:space="preserve">  SPI(t)cum</v>
      </c>
      <c r="K35" s="21" t="str">
        <f t="shared" si="7"/>
        <v>AT</v>
      </c>
      <c r="L35" s="19" t="str">
        <f t="shared" si="11"/>
        <v xml:space="preserve">  SV(t)mo</v>
      </c>
      <c r="M35" s="30" t="str">
        <f t="shared" si="12"/>
        <v xml:space="preserve"> SV(t)cum</v>
      </c>
      <c r="N35" s="34"/>
      <c r="O35" s="33" t="str">
        <f t="shared" si="8"/>
        <v>AT-LP</v>
      </c>
      <c r="P35" s="264" t="str">
        <f t="shared" si="9"/>
        <v xml:space="preserve"> IEAC(t)LP</v>
      </c>
      <c r="Q35" s="40" t="str">
        <f t="shared" si="13"/>
        <v xml:space="preserve">    ES(L)</v>
      </c>
      <c r="R35" s="182"/>
    </row>
    <row r="36" spans="1:18" x14ac:dyDescent="0.2">
      <c r="A36" s="226"/>
      <c r="B36" s="226"/>
      <c r="C36" s="15" t="str">
        <f t="shared" si="3"/>
        <v>Pc=&gt;Sc</v>
      </c>
      <c r="D36" s="16" t="str">
        <f t="shared" ca="1" si="4"/>
        <v xml:space="preserve">    NUM</v>
      </c>
      <c r="E36" s="16" t="str">
        <f t="shared" ca="1" si="5"/>
        <v xml:space="preserve">     DENOM</v>
      </c>
      <c r="F36" s="17" t="str">
        <f t="shared" si="6"/>
        <v xml:space="preserve"> InterpVal</v>
      </c>
      <c r="G36" s="23" t="str">
        <f t="shared" si="14"/>
        <v xml:space="preserve">  EScum</v>
      </c>
      <c r="H36" s="23" t="str">
        <f t="shared" si="10"/>
        <v xml:space="preserve">   ESmo</v>
      </c>
      <c r="I36" s="19" t="str">
        <f t="shared" si="15"/>
        <v xml:space="preserve">  SPI(t)mo</v>
      </c>
      <c r="J36" s="19" t="str">
        <f t="shared" si="16"/>
        <v xml:space="preserve">  SPI(t)cum</v>
      </c>
      <c r="K36" s="21" t="str">
        <f t="shared" si="7"/>
        <v>AT</v>
      </c>
      <c r="L36" s="19" t="str">
        <f t="shared" si="11"/>
        <v xml:space="preserve">  SV(t)mo</v>
      </c>
      <c r="M36" s="30" t="str">
        <f t="shared" si="12"/>
        <v xml:space="preserve"> SV(t)cum</v>
      </c>
      <c r="N36" s="34"/>
      <c r="O36" s="33" t="str">
        <f t="shared" si="8"/>
        <v>AT-LP</v>
      </c>
      <c r="P36" s="264" t="str">
        <f t="shared" si="9"/>
        <v xml:space="preserve"> IEAC(t)LP</v>
      </c>
      <c r="Q36" s="40" t="str">
        <f t="shared" si="13"/>
        <v xml:space="preserve">    ES(L)</v>
      </c>
      <c r="R36" s="182"/>
    </row>
    <row r="37" spans="1:18" x14ac:dyDescent="0.2">
      <c r="A37" s="226"/>
      <c r="B37" s="226"/>
      <c r="C37" s="15" t="str">
        <f t="shared" si="3"/>
        <v>Pc=&gt;Sc</v>
      </c>
      <c r="D37" s="16" t="str">
        <f t="shared" ca="1" si="4"/>
        <v xml:space="preserve">    NUM</v>
      </c>
      <c r="E37" s="16" t="str">
        <f t="shared" ca="1" si="5"/>
        <v xml:space="preserve">     DENOM</v>
      </c>
      <c r="F37" s="17" t="str">
        <f t="shared" si="6"/>
        <v xml:space="preserve"> InterpVal</v>
      </c>
      <c r="G37" s="23" t="str">
        <f t="shared" si="14"/>
        <v xml:space="preserve">  EScum</v>
      </c>
      <c r="H37" s="23" t="str">
        <f t="shared" si="10"/>
        <v xml:space="preserve">   ESmo</v>
      </c>
      <c r="I37" s="19" t="str">
        <f t="shared" si="15"/>
        <v xml:space="preserve">  SPI(t)mo</v>
      </c>
      <c r="J37" s="19" t="str">
        <f t="shared" si="16"/>
        <v xml:space="preserve">  SPI(t)cum</v>
      </c>
      <c r="K37" s="21" t="str">
        <f t="shared" si="7"/>
        <v>AT</v>
      </c>
      <c r="L37" s="19" t="str">
        <f t="shared" si="11"/>
        <v xml:space="preserve">  SV(t)mo</v>
      </c>
      <c r="M37" s="30" t="str">
        <f t="shared" si="12"/>
        <v xml:space="preserve"> SV(t)cum</v>
      </c>
      <c r="N37" s="34"/>
      <c r="O37" s="33" t="str">
        <f t="shared" si="8"/>
        <v>AT-LP</v>
      </c>
      <c r="P37" s="264" t="str">
        <f t="shared" si="9"/>
        <v xml:space="preserve"> IEAC(t)LP</v>
      </c>
      <c r="Q37" s="40" t="str">
        <f t="shared" si="13"/>
        <v xml:space="preserve">    ES(L)</v>
      </c>
      <c r="R37" s="182"/>
    </row>
    <row r="38" spans="1:18" x14ac:dyDescent="0.2">
      <c r="A38" s="226"/>
      <c r="B38" s="226"/>
      <c r="C38" s="15" t="str">
        <f t="shared" si="3"/>
        <v>Pc=&gt;Sc</v>
      </c>
      <c r="D38" s="16" t="str">
        <f t="shared" ca="1" si="4"/>
        <v xml:space="preserve">    NUM</v>
      </c>
      <c r="E38" s="16" t="str">
        <f t="shared" ca="1" si="5"/>
        <v xml:space="preserve">     DENOM</v>
      </c>
      <c r="F38" s="17" t="str">
        <f t="shared" si="6"/>
        <v xml:space="preserve"> InterpVal</v>
      </c>
      <c r="G38" s="23" t="str">
        <f t="shared" si="14"/>
        <v xml:space="preserve">  EScum</v>
      </c>
      <c r="H38" s="23" t="str">
        <f t="shared" si="10"/>
        <v xml:space="preserve">   ESmo</v>
      </c>
      <c r="I38" s="19" t="str">
        <f t="shared" si="15"/>
        <v xml:space="preserve">  SPI(t)mo</v>
      </c>
      <c r="J38" s="19" t="str">
        <f t="shared" si="16"/>
        <v xml:space="preserve">  SPI(t)cum</v>
      </c>
      <c r="K38" s="21" t="str">
        <f t="shared" si="7"/>
        <v>AT</v>
      </c>
      <c r="L38" s="19" t="str">
        <f t="shared" si="11"/>
        <v xml:space="preserve">  SV(t)mo</v>
      </c>
      <c r="M38" s="30" t="str">
        <f t="shared" si="12"/>
        <v xml:space="preserve"> SV(t)cum</v>
      </c>
      <c r="N38" s="34"/>
      <c r="O38" s="33" t="str">
        <f t="shared" si="8"/>
        <v>AT-LP</v>
      </c>
      <c r="P38" s="264" t="str">
        <f t="shared" si="9"/>
        <v xml:space="preserve"> IEAC(t)LP</v>
      </c>
      <c r="Q38" s="40" t="str">
        <f t="shared" si="13"/>
        <v xml:space="preserve">    ES(L)</v>
      </c>
      <c r="R38" s="182"/>
    </row>
    <row r="39" spans="1:18" x14ac:dyDescent="0.2">
      <c r="A39" s="226"/>
      <c r="B39" s="226"/>
      <c r="C39" s="15" t="str">
        <f t="shared" si="3"/>
        <v>Pc=&gt;Sc</v>
      </c>
      <c r="D39" s="16" t="str">
        <f t="shared" ca="1" si="4"/>
        <v xml:space="preserve">    NUM</v>
      </c>
      <c r="E39" s="16" t="str">
        <f t="shared" ca="1" si="5"/>
        <v xml:space="preserve">     DENOM</v>
      </c>
      <c r="F39" s="17" t="str">
        <f t="shared" si="6"/>
        <v xml:space="preserve"> InterpVal</v>
      </c>
      <c r="G39" s="23" t="str">
        <f t="shared" si="14"/>
        <v xml:space="preserve">  EScum</v>
      </c>
      <c r="H39" s="23" t="str">
        <f t="shared" si="10"/>
        <v xml:space="preserve">   ESmo</v>
      </c>
      <c r="I39" s="19" t="str">
        <f t="shared" si="15"/>
        <v xml:space="preserve">  SPI(t)mo</v>
      </c>
      <c r="J39" s="19" t="str">
        <f t="shared" si="16"/>
        <v xml:space="preserve">  SPI(t)cum</v>
      </c>
      <c r="K39" s="21" t="str">
        <f t="shared" si="7"/>
        <v>AT</v>
      </c>
      <c r="L39" s="19" t="str">
        <f t="shared" si="11"/>
        <v xml:space="preserve">  SV(t)mo</v>
      </c>
      <c r="M39" s="30" t="str">
        <f t="shared" si="12"/>
        <v xml:space="preserve"> SV(t)cum</v>
      </c>
      <c r="N39" s="34"/>
      <c r="O39" s="33" t="str">
        <f t="shared" si="8"/>
        <v>AT-LP</v>
      </c>
      <c r="P39" s="264" t="str">
        <f t="shared" si="9"/>
        <v xml:space="preserve"> IEAC(t)LP</v>
      </c>
      <c r="Q39" s="40" t="str">
        <f t="shared" si="13"/>
        <v xml:space="preserve">    ES(L)</v>
      </c>
      <c r="R39" s="182"/>
    </row>
    <row r="40" spans="1:18" x14ac:dyDescent="0.2">
      <c r="A40" s="226"/>
      <c r="B40" s="226"/>
      <c r="C40" s="15" t="str">
        <f t="shared" si="3"/>
        <v>Pc=&gt;Sc</v>
      </c>
      <c r="D40" s="16" t="str">
        <f t="shared" ca="1" si="4"/>
        <v xml:space="preserve">    NUM</v>
      </c>
      <c r="E40" s="16" t="str">
        <f t="shared" ca="1" si="5"/>
        <v xml:space="preserve">     DENOM</v>
      </c>
      <c r="F40" s="17" t="str">
        <f t="shared" si="6"/>
        <v xml:space="preserve"> InterpVal</v>
      </c>
      <c r="G40" s="23" t="str">
        <f t="shared" si="14"/>
        <v xml:space="preserve">  EScum</v>
      </c>
      <c r="H40" s="23" t="str">
        <f t="shared" si="10"/>
        <v xml:space="preserve">   ESmo</v>
      </c>
      <c r="I40" s="19" t="str">
        <f t="shared" si="15"/>
        <v xml:space="preserve">  SPI(t)mo</v>
      </c>
      <c r="J40" s="19" t="str">
        <f t="shared" si="16"/>
        <v xml:space="preserve">  SPI(t)cum</v>
      </c>
      <c r="K40" s="21" t="str">
        <f t="shared" si="7"/>
        <v>AT</v>
      </c>
      <c r="L40" s="19" t="str">
        <f t="shared" si="11"/>
        <v xml:space="preserve">  SV(t)mo</v>
      </c>
      <c r="M40" s="30" t="str">
        <f t="shared" si="12"/>
        <v xml:space="preserve"> SV(t)cum</v>
      </c>
      <c r="N40" s="34"/>
      <c r="O40" s="33" t="str">
        <f t="shared" si="8"/>
        <v>AT-LP</v>
      </c>
      <c r="P40" s="264" t="str">
        <f t="shared" si="9"/>
        <v xml:space="preserve"> IEAC(t)LP</v>
      </c>
      <c r="Q40" s="40" t="str">
        <f t="shared" si="13"/>
        <v xml:space="preserve">    ES(L)</v>
      </c>
      <c r="R40" s="182"/>
    </row>
    <row r="41" spans="1:18" x14ac:dyDescent="0.2">
      <c r="A41" s="226"/>
      <c r="B41" s="226"/>
      <c r="C41" s="15" t="str">
        <f t="shared" si="3"/>
        <v>Pc=&gt;Sc</v>
      </c>
      <c r="D41" s="16" t="str">
        <f t="shared" ca="1" si="4"/>
        <v xml:space="preserve">    NUM</v>
      </c>
      <c r="E41" s="16" t="str">
        <f t="shared" ca="1" si="5"/>
        <v xml:space="preserve">     DENOM</v>
      </c>
      <c r="F41" s="17" t="str">
        <f t="shared" si="6"/>
        <v xml:space="preserve"> InterpVal</v>
      </c>
      <c r="G41" s="23" t="str">
        <f t="shared" si="14"/>
        <v xml:space="preserve">  EScum</v>
      </c>
      <c r="H41" s="23" t="str">
        <f t="shared" si="10"/>
        <v xml:space="preserve">   ESmo</v>
      </c>
      <c r="I41" s="19" t="str">
        <f t="shared" si="15"/>
        <v xml:space="preserve">  SPI(t)mo</v>
      </c>
      <c r="J41" s="19" t="str">
        <f t="shared" si="16"/>
        <v xml:space="preserve">  SPI(t)cum</v>
      </c>
      <c r="K41" s="21" t="str">
        <f t="shared" si="7"/>
        <v>AT</v>
      </c>
      <c r="L41" s="19" t="str">
        <f t="shared" si="11"/>
        <v xml:space="preserve">  SV(t)mo</v>
      </c>
      <c r="M41" s="30" t="str">
        <f t="shared" si="12"/>
        <v xml:space="preserve"> SV(t)cum</v>
      </c>
      <c r="N41" s="34"/>
      <c r="O41" s="33" t="str">
        <f t="shared" si="8"/>
        <v>AT-LP</v>
      </c>
      <c r="P41" s="264" t="str">
        <f t="shared" si="9"/>
        <v xml:space="preserve"> IEAC(t)LP</v>
      </c>
      <c r="Q41" s="40" t="str">
        <f t="shared" si="13"/>
        <v xml:space="preserve">    ES(L)</v>
      </c>
      <c r="R41" s="182"/>
    </row>
    <row r="42" spans="1:18" x14ac:dyDescent="0.2">
      <c r="A42" s="226"/>
      <c r="B42" s="226"/>
      <c r="C42" s="15" t="str">
        <f t="shared" si="3"/>
        <v>Pc=&gt;Sc</v>
      </c>
      <c r="D42" s="16" t="str">
        <f t="shared" ca="1" si="4"/>
        <v xml:space="preserve">    NUM</v>
      </c>
      <c r="E42" s="16" t="str">
        <f t="shared" ca="1" si="5"/>
        <v xml:space="preserve">     DENOM</v>
      </c>
      <c r="F42" s="17" t="str">
        <f t="shared" si="6"/>
        <v xml:space="preserve"> InterpVal</v>
      </c>
      <c r="G42" s="23" t="str">
        <f t="shared" si="14"/>
        <v xml:space="preserve">  EScum</v>
      </c>
      <c r="H42" s="23" t="str">
        <f t="shared" si="10"/>
        <v xml:space="preserve">   ESmo</v>
      </c>
      <c r="I42" s="19" t="str">
        <f t="shared" si="15"/>
        <v xml:space="preserve">  SPI(t)mo</v>
      </c>
      <c r="J42" s="19" t="str">
        <f t="shared" si="16"/>
        <v xml:space="preserve">  SPI(t)cum</v>
      </c>
      <c r="K42" s="21" t="str">
        <f t="shared" si="7"/>
        <v>AT</v>
      </c>
      <c r="L42" s="19" t="str">
        <f t="shared" si="11"/>
        <v xml:space="preserve">  SV(t)mo</v>
      </c>
      <c r="M42" s="30" t="str">
        <f t="shared" si="12"/>
        <v xml:space="preserve"> SV(t)cum</v>
      </c>
      <c r="N42" s="34"/>
      <c r="O42" s="33" t="str">
        <f t="shared" si="8"/>
        <v>AT-LP</v>
      </c>
      <c r="P42" s="264" t="str">
        <f t="shared" si="9"/>
        <v xml:space="preserve"> IEAC(t)LP</v>
      </c>
      <c r="Q42" s="40" t="str">
        <f t="shared" si="13"/>
        <v xml:space="preserve">    ES(L)</v>
      </c>
      <c r="R42" s="182"/>
    </row>
    <row r="43" spans="1:18" x14ac:dyDescent="0.2">
      <c r="A43" s="226"/>
      <c r="B43" s="226"/>
      <c r="C43" s="15" t="str">
        <f t="shared" si="3"/>
        <v>Pc=&gt;Sc</v>
      </c>
      <c r="D43" s="16" t="str">
        <f t="shared" ca="1" si="4"/>
        <v xml:space="preserve">    NUM</v>
      </c>
      <c r="E43" s="16" t="str">
        <f t="shared" ca="1" si="5"/>
        <v xml:space="preserve">     DENOM</v>
      </c>
      <c r="F43" s="17" t="str">
        <f t="shared" si="6"/>
        <v xml:space="preserve"> InterpVal</v>
      </c>
      <c r="G43" s="23" t="str">
        <f t="shared" si="14"/>
        <v xml:space="preserve">  EScum</v>
      </c>
      <c r="H43" s="23" t="str">
        <f t="shared" si="10"/>
        <v xml:space="preserve">   ESmo</v>
      </c>
      <c r="I43" s="19" t="str">
        <f t="shared" si="15"/>
        <v xml:space="preserve">  SPI(t)mo</v>
      </c>
      <c r="J43" s="19" t="str">
        <f t="shared" si="16"/>
        <v xml:space="preserve">  SPI(t)cum</v>
      </c>
      <c r="K43" s="21" t="str">
        <f t="shared" si="7"/>
        <v>AT</v>
      </c>
      <c r="L43" s="19" t="str">
        <f t="shared" si="11"/>
        <v xml:space="preserve">  SV(t)mo</v>
      </c>
      <c r="M43" s="30" t="str">
        <f t="shared" si="12"/>
        <v xml:space="preserve"> SV(t)cum</v>
      </c>
      <c r="N43" s="34"/>
      <c r="O43" s="33" t="str">
        <f t="shared" si="8"/>
        <v>AT-LP</v>
      </c>
      <c r="P43" s="264" t="str">
        <f t="shared" si="9"/>
        <v xml:space="preserve"> IEAC(t)LP</v>
      </c>
      <c r="Q43" s="40" t="str">
        <f t="shared" si="13"/>
        <v xml:space="preserve">    ES(L)</v>
      </c>
      <c r="R43" s="182"/>
    </row>
    <row r="44" spans="1:18" x14ac:dyDescent="0.2">
      <c r="A44" s="226"/>
      <c r="B44" s="226"/>
      <c r="C44" s="15" t="str">
        <f t="shared" si="3"/>
        <v>Pc=&gt;Sc</v>
      </c>
      <c r="D44" s="16" t="str">
        <f t="shared" ca="1" si="4"/>
        <v xml:space="preserve">    NUM</v>
      </c>
      <c r="E44" s="16" t="str">
        <f t="shared" ca="1" si="5"/>
        <v xml:space="preserve">     DENOM</v>
      </c>
      <c r="F44" s="17" t="str">
        <f t="shared" si="6"/>
        <v xml:space="preserve"> InterpVal</v>
      </c>
      <c r="G44" s="23" t="str">
        <f t="shared" si="14"/>
        <v xml:space="preserve">  EScum</v>
      </c>
      <c r="H44" s="23" t="str">
        <f t="shared" si="10"/>
        <v xml:space="preserve">   ESmo</v>
      </c>
      <c r="I44" s="19" t="str">
        <f t="shared" si="15"/>
        <v xml:space="preserve">  SPI(t)mo</v>
      </c>
      <c r="J44" s="19" t="str">
        <f t="shared" si="16"/>
        <v xml:space="preserve">  SPI(t)cum</v>
      </c>
      <c r="K44" s="21" t="str">
        <f t="shared" si="7"/>
        <v>AT</v>
      </c>
      <c r="L44" s="19" t="str">
        <f t="shared" si="11"/>
        <v xml:space="preserve">  SV(t)mo</v>
      </c>
      <c r="M44" s="30" t="str">
        <f t="shared" si="12"/>
        <v xml:space="preserve"> SV(t)cum</v>
      </c>
      <c r="N44" s="34"/>
      <c r="O44" s="33" t="str">
        <f t="shared" si="8"/>
        <v>AT-LP</v>
      </c>
      <c r="P44" s="264" t="str">
        <f t="shared" si="9"/>
        <v xml:space="preserve"> IEAC(t)LP</v>
      </c>
      <c r="Q44" s="40" t="str">
        <f t="shared" si="13"/>
        <v xml:space="preserve">    ES(L)</v>
      </c>
      <c r="R44" s="182"/>
    </row>
    <row r="45" spans="1:18" x14ac:dyDescent="0.2">
      <c r="A45" s="226"/>
      <c r="B45" s="226"/>
      <c r="C45" s="15" t="str">
        <f t="shared" si="3"/>
        <v>Pc=&gt;Sc</v>
      </c>
      <c r="D45" s="16" t="str">
        <f t="shared" ca="1" si="4"/>
        <v xml:space="preserve">    NUM</v>
      </c>
      <c r="E45" s="16" t="str">
        <f t="shared" ca="1" si="5"/>
        <v xml:space="preserve">     DENOM</v>
      </c>
      <c r="F45" s="17" t="str">
        <f t="shared" si="6"/>
        <v xml:space="preserve"> InterpVal</v>
      </c>
      <c r="G45" s="23" t="str">
        <f t="shared" si="14"/>
        <v xml:space="preserve">  EScum</v>
      </c>
      <c r="H45" s="23" t="str">
        <f t="shared" si="10"/>
        <v xml:space="preserve">   ESmo</v>
      </c>
      <c r="I45" s="19" t="str">
        <f t="shared" si="15"/>
        <v xml:space="preserve">  SPI(t)mo</v>
      </c>
      <c r="J45" s="19" t="str">
        <f t="shared" si="16"/>
        <v xml:space="preserve">  SPI(t)cum</v>
      </c>
      <c r="K45" s="21" t="str">
        <f t="shared" si="7"/>
        <v>AT</v>
      </c>
      <c r="L45" s="19" t="str">
        <f t="shared" si="11"/>
        <v xml:space="preserve">  SV(t)mo</v>
      </c>
      <c r="M45" s="30" t="str">
        <f t="shared" si="12"/>
        <v xml:space="preserve"> SV(t)cum</v>
      </c>
      <c r="N45" s="34"/>
      <c r="O45" s="33" t="str">
        <f t="shared" si="8"/>
        <v>AT-LP</v>
      </c>
      <c r="P45" s="264" t="str">
        <f t="shared" si="9"/>
        <v xml:space="preserve"> IEAC(t)LP</v>
      </c>
      <c r="Q45" s="40" t="str">
        <f t="shared" si="13"/>
        <v xml:space="preserve">    ES(L)</v>
      </c>
      <c r="R45" s="182"/>
    </row>
    <row r="46" spans="1:18" x14ac:dyDescent="0.2">
      <c r="A46" s="226"/>
      <c r="B46" s="226"/>
      <c r="C46" s="15" t="str">
        <f t="shared" si="3"/>
        <v>Pc=&gt;Sc</v>
      </c>
      <c r="D46" s="16" t="str">
        <f t="shared" ca="1" si="4"/>
        <v xml:space="preserve">    NUM</v>
      </c>
      <c r="E46" s="16" t="str">
        <f t="shared" ca="1" si="5"/>
        <v xml:space="preserve">     DENOM</v>
      </c>
      <c r="F46" s="17" t="str">
        <f t="shared" si="6"/>
        <v xml:space="preserve"> InterpVal</v>
      </c>
      <c r="G46" s="23" t="str">
        <f t="shared" si="14"/>
        <v xml:space="preserve">  EScum</v>
      </c>
      <c r="H46" s="23" t="str">
        <f t="shared" si="10"/>
        <v xml:space="preserve">   ESmo</v>
      </c>
      <c r="I46" s="19" t="str">
        <f t="shared" si="15"/>
        <v xml:space="preserve">  SPI(t)mo</v>
      </c>
      <c r="J46" s="19" t="str">
        <f t="shared" si="16"/>
        <v xml:space="preserve">  SPI(t)cum</v>
      </c>
      <c r="K46" s="21" t="str">
        <f t="shared" si="7"/>
        <v>AT</v>
      </c>
      <c r="L46" s="19" t="str">
        <f t="shared" si="11"/>
        <v xml:space="preserve">  SV(t)mo</v>
      </c>
      <c r="M46" s="30" t="str">
        <f t="shared" si="12"/>
        <v xml:space="preserve"> SV(t)cum</v>
      </c>
      <c r="N46" s="34"/>
      <c r="O46" s="33" t="str">
        <f t="shared" si="8"/>
        <v>AT-LP</v>
      </c>
      <c r="P46" s="264" t="str">
        <f t="shared" si="9"/>
        <v xml:space="preserve"> IEAC(t)LP</v>
      </c>
      <c r="Q46" s="40" t="str">
        <f t="shared" si="13"/>
        <v xml:space="preserve">    ES(L)</v>
      </c>
      <c r="R46" s="182"/>
    </row>
    <row r="47" spans="1:18" x14ac:dyDescent="0.2">
      <c r="A47" s="226"/>
      <c r="B47" s="226"/>
      <c r="C47" s="15" t="str">
        <f t="shared" si="3"/>
        <v>Pc=&gt;Sc</v>
      </c>
      <c r="D47" s="16" t="str">
        <f t="shared" ca="1" si="4"/>
        <v xml:space="preserve">    NUM</v>
      </c>
      <c r="E47" s="16" t="str">
        <f t="shared" ca="1" si="5"/>
        <v xml:space="preserve">     DENOM</v>
      </c>
      <c r="F47" s="17" t="str">
        <f t="shared" si="6"/>
        <v xml:space="preserve"> InterpVal</v>
      </c>
      <c r="G47" s="23" t="str">
        <f t="shared" si="14"/>
        <v xml:space="preserve">  EScum</v>
      </c>
      <c r="H47" s="23" t="str">
        <f t="shared" si="10"/>
        <v xml:space="preserve">   ESmo</v>
      </c>
      <c r="I47" s="19" t="str">
        <f t="shared" si="15"/>
        <v xml:space="preserve">  SPI(t)mo</v>
      </c>
      <c r="J47" s="19" t="str">
        <f t="shared" si="16"/>
        <v xml:space="preserve">  SPI(t)cum</v>
      </c>
      <c r="K47" s="21" t="str">
        <f t="shared" si="7"/>
        <v>AT</v>
      </c>
      <c r="L47" s="19" t="str">
        <f t="shared" si="11"/>
        <v xml:space="preserve">  SV(t)mo</v>
      </c>
      <c r="M47" s="30" t="str">
        <f t="shared" si="12"/>
        <v xml:space="preserve"> SV(t)cum</v>
      </c>
      <c r="N47" s="34"/>
      <c r="O47" s="33" t="str">
        <f t="shared" si="8"/>
        <v>AT-LP</v>
      </c>
      <c r="P47" s="264" t="str">
        <f t="shared" si="9"/>
        <v xml:space="preserve"> IEAC(t)LP</v>
      </c>
      <c r="Q47" s="40" t="str">
        <f t="shared" si="13"/>
        <v xml:space="preserve">    ES(L)</v>
      </c>
      <c r="R47" s="182"/>
    </row>
    <row r="48" spans="1:18" x14ac:dyDescent="0.2">
      <c r="A48" s="226"/>
      <c r="B48" s="226"/>
      <c r="C48" s="15" t="str">
        <f t="shared" si="3"/>
        <v>Pc=&gt;Sc</v>
      </c>
      <c r="D48" s="16" t="str">
        <f t="shared" ca="1" si="4"/>
        <v xml:space="preserve">    NUM</v>
      </c>
      <c r="E48" s="16" t="str">
        <f t="shared" ca="1" si="5"/>
        <v xml:space="preserve">     DENOM</v>
      </c>
      <c r="F48" s="17" t="str">
        <f t="shared" si="6"/>
        <v xml:space="preserve"> InterpVal</v>
      </c>
      <c r="G48" s="23" t="str">
        <f t="shared" si="14"/>
        <v xml:space="preserve">  EScum</v>
      </c>
      <c r="H48" s="23" t="str">
        <f t="shared" si="10"/>
        <v xml:space="preserve">   ESmo</v>
      </c>
      <c r="I48" s="19" t="str">
        <f t="shared" si="15"/>
        <v xml:space="preserve">  SPI(t)mo</v>
      </c>
      <c r="J48" s="19" t="str">
        <f t="shared" si="16"/>
        <v xml:space="preserve">  SPI(t)cum</v>
      </c>
      <c r="K48" s="21" t="str">
        <f t="shared" si="7"/>
        <v>AT</v>
      </c>
      <c r="L48" s="19" t="str">
        <f t="shared" si="11"/>
        <v xml:space="preserve">  SV(t)mo</v>
      </c>
      <c r="M48" s="30" t="str">
        <f t="shared" si="12"/>
        <v xml:space="preserve"> SV(t)cum</v>
      </c>
      <c r="N48" s="34"/>
      <c r="O48" s="33" t="str">
        <f t="shared" si="8"/>
        <v>AT-LP</v>
      </c>
      <c r="P48" s="264" t="str">
        <f t="shared" si="9"/>
        <v xml:space="preserve"> IEAC(t)LP</v>
      </c>
      <c r="Q48" s="40" t="str">
        <f t="shared" si="13"/>
        <v xml:space="preserve">    ES(L)</v>
      </c>
      <c r="R48" s="182"/>
    </row>
    <row r="49" spans="1:18" x14ac:dyDescent="0.2">
      <c r="A49" s="226"/>
      <c r="B49" s="226"/>
      <c r="C49" s="15" t="str">
        <f t="shared" si="3"/>
        <v>Pc=&gt;Sc</v>
      </c>
      <c r="D49" s="16" t="str">
        <f t="shared" ca="1" si="4"/>
        <v xml:space="preserve">    NUM</v>
      </c>
      <c r="E49" s="16" t="str">
        <f t="shared" ca="1" si="5"/>
        <v xml:space="preserve">     DENOM</v>
      </c>
      <c r="F49" s="17" t="str">
        <f t="shared" si="6"/>
        <v xml:space="preserve"> InterpVal</v>
      </c>
      <c r="G49" s="23" t="str">
        <f t="shared" si="14"/>
        <v xml:space="preserve">  EScum</v>
      </c>
      <c r="H49" s="23" t="str">
        <f t="shared" si="10"/>
        <v xml:space="preserve">   ESmo</v>
      </c>
      <c r="I49" s="19" t="str">
        <f t="shared" si="15"/>
        <v xml:space="preserve">  SPI(t)mo</v>
      </c>
      <c r="J49" s="19" t="str">
        <f t="shared" si="16"/>
        <v xml:space="preserve">  SPI(t)cum</v>
      </c>
      <c r="K49" s="21" t="str">
        <f t="shared" si="7"/>
        <v>AT</v>
      </c>
      <c r="L49" s="19" t="str">
        <f t="shared" si="11"/>
        <v xml:space="preserve">  SV(t)mo</v>
      </c>
      <c r="M49" s="30" t="str">
        <f t="shared" si="12"/>
        <v xml:space="preserve"> SV(t)cum</v>
      </c>
      <c r="N49" s="34"/>
      <c r="O49" s="33" t="str">
        <f t="shared" si="8"/>
        <v>AT-LP</v>
      </c>
      <c r="P49" s="264" t="str">
        <f t="shared" si="9"/>
        <v xml:space="preserve"> IEAC(t)LP</v>
      </c>
      <c r="Q49" s="40" t="str">
        <f t="shared" si="13"/>
        <v xml:space="preserve">    ES(L)</v>
      </c>
      <c r="R49" s="182"/>
    </row>
    <row r="50" spans="1:18" x14ac:dyDescent="0.2">
      <c r="A50" s="226"/>
      <c r="B50" s="226"/>
      <c r="C50" s="15" t="str">
        <f t="shared" si="3"/>
        <v>Pc=&gt;Sc</v>
      </c>
      <c r="D50" s="16" t="str">
        <f t="shared" ca="1" si="4"/>
        <v xml:space="preserve">    NUM</v>
      </c>
      <c r="E50" s="16" t="str">
        <f t="shared" ca="1" si="5"/>
        <v xml:space="preserve">     DENOM</v>
      </c>
      <c r="F50" s="17" t="str">
        <f t="shared" si="6"/>
        <v xml:space="preserve"> InterpVal</v>
      </c>
      <c r="G50" s="23" t="str">
        <f t="shared" si="14"/>
        <v xml:space="preserve">  EScum</v>
      </c>
      <c r="H50" s="23" t="str">
        <f t="shared" si="10"/>
        <v xml:space="preserve">   ESmo</v>
      </c>
      <c r="I50" s="19" t="str">
        <f t="shared" si="15"/>
        <v xml:space="preserve">  SPI(t)mo</v>
      </c>
      <c r="J50" s="19" t="str">
        <f t="shared" si="16"/>
        <v xml:space="preserve">  SPI(t)cum</v>
      </c>
      <c r="K50" s="21" t="str">
        <f t="shared" si="7"/>
        <v>AT</v>
      </c>
      <c r="L50" s="19" t="str">
        <f t="shared" si="11"/>
        <v xml:space="preserve">  SV(t)mo</v>
      </c>
      <c r="M50" s="30" t="str">
        <f t="shared" si="12"/>
        <v xml:space="preserve"> SV(t)cum</v>
      </c>
      <c r="N50" s="34"/>
      <c r="O50" s="33" t="str">
        <f t="shared" si="8"/>
        <v>AT-LP</v>
      </c>
      <c r="P50" s="264" t="str">
        <f t="shared" si="9"/>
        <v xml:space="preserve"> IEAC(t)LP</v>
      </c>
      <c r="Q50" s="40" t="str">
        <f t="shared" si="13"/>
        <v xml:space="preserve">    ES(L)</v>
      </c>
      <c r="R50" s="182"/>
    </row>
    <row r="51" spans="1:18" x14ac:dyDescent="0.2">
      <c r="A51" s="226"/>
      <c r="B51" s="226"/>
      <c r="C51" s="15" t="str">
        <f t="shared" si="3"/>
        <v>Pc=&gt;Sc</v>
      </c>
      <c r="D51" s="16" t="str">
        <f t="shared" ca="1" si="4"/>
        <v xml:space="preserve">    NUM</v>
      </c>
      <c r="E51" s="16" t="str">
        <f t="shared" ca="1" si="5"/>
        <v xml:space="preserve">     DENOM</v>
      </c>
      <c r="F51" s="17" t="str">
        <f t="shared" si="6"/>
        <v xml:space="preserve"> InterpVal</v>
      </c>
      <c r="G51" s="23" t="str">
        <f t="shared" si="14"/>
        <v xml:space="preserve">  EScum</v>
      </c>
      <c r="H51" s="23" t="str">
        <f t="shared" si="10"/>
        <v xml:space="preserve">   ESmo</v>
      </c>
      <c r="I51" s="19" t="str">
        <f t="shared" si="15"/>
        <v xml:space="preserve">  SPI(t)mo</v>
      </c>
      <c r="J51" s="19" t="str">
        <f t="shared" si="16"/>
        <v xml:space="preserve">  SPI(t)cum</v>
      </c>
      <c r="K51" s="21" t="str">
        <f t="shared" si="7"/>
        <v>AT</v>
      </c>
      <c r="L51" s="19" t="str">
        <f t="shared" si="11"/>
        <v xml:space="preserve">  SV(t)mo</v>
      </c>
      <c r="M51" s="30" t="str">
        <f t="shared" si="12"/>
        <v xml:space="preserve"> SV(t)cum</v>
      </c>
      <c r="N51" s="34"/>
      <c r="O51" s="33" t="str">
        <f t="shared" si="8"/>
        <v>AT-LP</v>
      </c>
      <c r="P51" s="264" t="str">
        <f t="shared" si="9"/>
        <v xml:space="preserve"> IEAC(t)LP</v>
      </c>
      <c r="Q51" s="40" t="str">
        <f t="shared" si="13"/>
        <v xml:space="preserve">    ES(L)</v>
      </c>
      <c r="R51" s="182"/>
    </row>
    <row r="52" spans="1:18" x14ac:dyDescent="0.2">
      <c r="A52" s="226"/>
      <c r="B52" s="226"/>
      <c r="C52" s="15" t="str">
        <f t="shared" si="3"/>
        <v>Pc=&gt;Sc</v>
      </c>
      <c r="D52" s="16" t="str">
        <f t="shared" ca="1" si="4"/>
        <v xml:space="preserve">    NUM</v>
      </c>
      <c r="E52" s="16" t="str">
        <f t="shared" ca="1" si="5"/>
        <v xml:space="preserve">     DENOM</v>
      </c>
      <c r="F52" s="17" t="str">
        <f t="shared" si="6"/>
        <v xml:space="preserve"> InterpVal</v>
      </c>
      <c r="G52" s="23" t="str">
        <f t="shared" si="14"/>
        <v xml:space="preserve">  EScum</v>
      </c>
      <c r="H52" s="23" t="str">
        <f t="shared" si="10"/>
        <v xml:space="preserve">   ESmo</v>
      </c>
      <c r="I52" s="19" t="str">
        <f t="shared" si="15"/>
        <v xml:space="preserve">  SPI(t)mo</v>
      </c>
      <c r="J52" s="19" t="str">
        <f t="shared" si="16"/>
        <v xml:space="preserve">  SPI(t)cum</v>
      </c>
      <c r="K52" s="21" t="str">
        <f t="shared" si="7"/>
        <v>AT</v>
      </c>
      <c r="L52" s="19" t="str">
        <f t="shared" si="11"/>
        <v xml:space="preserve">  SV(t)mo</v>
      </c>
      <c r="M52" s="30" t="str">
        <f t="shared" si="12"/>
        <v xml:space="preserve"> SV(t)cum</v>
      </c>
      <c r="N52" s="34"/>
      <c r="O52" s="33" t="str">
        <f t="shared" si="8"/>
        <v>AT-LP</v>
      </c>
      <c r="P52" s="264" t="str">
        <f t="shared" si="9"/>
        <v xml:space="preserve"> IEAC(t)LP</v>
      </c>
      <c r="Q52" s="40" t="str">
        <f t="shared" si="13"/>
        <v xml:space="preserve">    ES(L)</v>
      </c>
      <c r="R52" s="182"/>
    </row>
    <row r="53" spans="1:18" x14ac:dyDescent="0.2">
      <c r="A53" s="31" t="s">
        <v>15</v>
      </c>
      <c r="B53" s="32">
        <f>COUNTIF($B$3:$B$52,MAX($B$3:$B$52))</f>
        <v>0</v>
      </c>
    </row>
  </sheetData>
  <sheetProtection sheet="1" objects="1" scenarios="1" selectLockedCells="1"/>
  <phoneticPr fontId="0" type="noConversion"/>
  <conditionalFormatting sqref="G3:I52">
    <cfRule type="cellIs" dxfId="3" priority="1" stopIfTrue="1" operator="equal">
      <formula>"  ERROR"</formula>
    </cfRule>
  </conditionalFormatting>
  <conditionalFormatting sqref="J3:J52 L3:M52">
    <cfRule type="cellIs" dxfId="2" priority="2" stopIfTrue="1" operator="equal">
      <formula>"   ERROR"</formula>
    </cfRule>
  </conditionalFormatting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F27"/>
  <sheetViews>
    <sheetView zoomScale="120" zoomScaleNormal="120" workbookViewId="0">
      <selection activeCell="AI17" sqref="AI17"/>
    </sheetView>
  </sheetViews>
  <sheetFormatPr defaultRowHeight="12.75" x14ac:dyDescent="0.2"/>
  <cols>
    <col min="1" max="2" width="9" style="297" customWidth="1"/>
    <col min="3" max="32" width="4.85546875" style="297" customWidth="1"/>
    <col min="33" max="16384" width="9.140625" style="297"/>
  </cols>
  <sheetData>
    <row r="1" spans="1:32" ht="33.75" customHeight="1" thickTop="1" thickBot="1" x14ac:dyDescent="0.25">
      <c r="A1" s="369" t="s">
        <v>78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370"/>
      <c r="P1" s="370"/>
      <c r="Q1" s="370"/>
      <c r="R1" s="370"/>
      <c r="S1" s="370"/>
      <c r="T1" s="370"/>
      <c r="U1" s="370"/>
      <c r="V1" s="370"/>
      <c r="W1" s="370"/>
      <c r="X1" s="370"/>
      <c r="Y1" s="370"/>
      <c r="Z1" s="370"/>
      <c r="AA1" s="371"/>
      <c r="AB1" s="371"/>
      <c r="AC1" s="371"/>
      <c r="AD1" s="371"/>
      <c r="AE1" s="371"/>
      <c r="AF1" s="371"/>
    </row>
    <row r="2" spans="1:32" ht="24.95" customHeight="1" thickBot="1" x14ac:dyDescent="0.3">
      <c r="A2" s="372"/>
      <c r="B2" s="373" t="s">
        <v>79</v>
      </c>
      <c r="C2" s="374">
        <v>1</v>
      </c>
      <c r="D2" s="375">
        <f xml:space="preserve"> C2 + 1</f>
        <v>2</v>
      </c>
      <c r="E2" s="375">
        <f t="shared" ref="E2:AF2" si="0" xml:space="preserve"> D2 + 1</f>
        <v>3</v>
      </c>
      <c r="F2" s="375">
        <f t="shared" si="0"/>
        <v>4</v>
      </c>
      <c r="G2" s="375">
        <f t="shared" si="0"/>
        <v>5</v>
      </c>
      <c r="H2" s="375">
        <f t="shared" si="0"/>
        <v>6</v>
      </c>
      <c r="I2" s="375">
        <f t="shared" si="0"/>
        <v>7</v>
      </c>
      <c r="J2" s="375">
        <f t="shared" si="0"/>
        <v>8</v>
      </c>
      <c r="K2" s="375">
        <f t="shared" si="0"/>
        <v>9</v>
      </c>
      <c r="L2" s="375">
        <f t="shared" si="0"/>
        <v>10</v>
      </c>
      <c r="M2" s="375">
        <f t="shared" si="0"/>
        <v>11</v>
      </c>
      <c r="N2" s="375">
        <f t="shared" si="0"/>
        <v>12</v>
      </c>
      <c r="O2" s="375">
        <f t="shared" si="0"/>
        <v>13</v>
      </c>
      <c r="P2" s="375">
        <f t="shared" si="0"/>
        <v>14</v>
      </c>
      <c r="Q2" s="375">
        <f t="shared" si="0"/>
        <v>15</v>
      </c>
      <c r="R2" s="375">
        <f t="shared" si="0"/>
        <v>16</v>
      </c>
      <c r="S2" s="375">
        <f t="shared" si="0"/>
        <v>17</v>
      </c>
      <c r="T2" s="375">
        <f t="shared" si="0"/>
        <v>18</v>
      </c>
      <c r="U2" s="375">
        <f t="shared" si="0"/>
        <v>19</v>
      </c>
      <c r="V2" s="375">
        <f t="shared" si="0"/>
        <v>20</v>
      </c>
      <c r="W2" s="375">
        <f t="shared" si="0"/>
        <v>21</v>
      </c>
      <c r="X2" s="375">
        <f t="shared" si="0"/>
        <v>22</v>
      </c>
      <c r="Y2" s="375">
        <f t="shared" si="0"/>
        <v>23</v>
      </c>
      <c r="Z2" s="375">
        <f t="shared" si="0"/>
        <v>24</v>
      </c>
      <c r="AA2" s="374">
        <f t="shared" si="0"/>
        <v>25</v>
      </c>
      <c r="AB2" s="375">
        <f t="shared" si="0"/>
        <v>26</v>
      </c>
      <c r="AC2" s="375">
        <f t="shared" si="0"/>
        <v>27</v>
      </c>
      <c r="AD2" s="375">
        <f t="shared" si="0"/>
        <v>28</v>
      </c>
      <c r="AE2" s="375">
        <f t="shared" si="0"/>
        <v>29</v>
      </c>
      <c r="AF2" s="376">
        <f t="shared" si="0"/>
        <v>30</v>
      </c>
    </row>
    <row r="3" spans="1:32" ht="24.95" customHeight="1" x14ac:dyDescent="0.2">
      <c r="A3" s="377" t="s">
        <v>80</v>
      </c>
      <c r="B3" s="378" t="s">
        <v>81</v>
      </c>
      <c r="C3" s="379">
        <v>5</v>
      </c>
      <c r="D3" s="380">
        <f xml:space="preserve"> C3 + 5</f>
        <v>10</v>
      </c>
      <c r="E3" s="380">
        <f t="shared" ref="E3:V3" si="1" xml:space="preserve"> D3 + 5</f>
        <v>15</v>
      </c>
      <c r="F3" s="380">
        <f t="shared" si="1"/>
        <v>20</v>
      </c>
      <c r="G3" s="380">
        <f t="shared" si="1"/>
        <v>25</v>
      </c>
      <c r="H3" s="380">
        <f t="shared" si="1"/>
        <v>30</v>
      </c>
      <c r="I3" s="380">
        <f t="shared" si="1"/>
        <v>35</v>
      </c>
      <c r="J3" s="380">
        <f t="shared" si="1"/>
        <v>40</v>
      </c>
      <c r="K3" s="380">
        <f t="shared" si="1"/>
        <v>45</v>
      </c>
      <c r="L3" s="380">
        <f t="shared" si="1"/>
        <v>50</v>
      </c>
      <c r="M3" s="380">
        <f t="shared" si="1"/>
        <v>55</v>
      </c>
      <c r="N3" s="380">
        <f t="shared" si="1"/>
        <v>60</v>
      </c>
      <c r="O3" s="380">
        <f t="shared" si="1"/>
        <v>65</v>
      </c>
      <c r="P3" s="380">
        <f t="shared" si="1"/>
        <v>70</v>
      </c>
      <c r="Q3" s="380">
        <f t="shared" si="1"/>
        <v>75</v>
      </c>
      <c r="R3" s="380">
        <f t="shared" si="1"/>
        <v>80</v>
      </c>
      <c r="S3" s="380">
        <f t="shared" si="1"/>
        <v>85</v>
      </c>
      <c r="T3" s="380">
        <f t="shared" si="1"/>
        <v>90</v>
      </c>
      <c r="U3" s="380">
        <f t="shared" si="1"/>
        <v>95</v>
      </c>
      <c r="V3" s="380">
        <f t="shared" si="1"/>
        <v>100</v>
      </c>
      <c r="W3" s="381"/>
      <c r="X3" s="381"/>
      <c r="Y3" s="381"/>
      <c r="Z3" s="381"/>
      <c r="AA3" s="382"/>
      <c r="AB3" s="381"/>
      <c r="AC3" s="381"/>
      <c r="AD3" s="381"/>
      <c r="AE3" s="381"/>
      <c r="AF3" s="383"/>
    </row>
    <row r="4" spans="1:32" ht="24.95" customHeight="1" thickBot="1" x14ac:dyDescent="0.25">
      <c r="A4" s="384"/>
      <c r="B4" s="385" t="s">
        <v>82</v>
      </c>
      <c r="C4" s="386">
        <v>10</v>
      </c>
      <c r="D4" s="387">
        <f xml:space="preserve"> C4 + 10</f>
        <v>20</v>
      </c>
      <c r="E4" s="387">
        <f t="shared" ref="E4:L4" si="2" xml:space="preserve"> D4 + 10</f>
        <v>30</v>
      </c>
      <c r="F4" s="387">
        <f t="shared" si="2"/>
        <v>40</v>
      </c>
      <c r="G4" s="387">
        <f t="shared" si="2"/>
        <v>50</v>
      </c>
      <c r="H4" s="387">
        <f t="shared" si="2"/>
        <v>60</v>
      </c>
      <c r="I4" s="387">
        <f t="shared" si="2"/>
        <v>70</v>
      </c>
      <c r="J4" s="387">
        <f t="shared" si="2"/>
        <v>80</v>
      </c>
      <c r="K4" s="387">
        <f t="shared" si="2"/>
        <v>90</v>
      </c>
      <c r="L4" s="387">
        <f t="shared" si="2"/>
        <v>100</v>
      </c>
      <c r="M4" s="388"/>
      <c r="N4" s="388"/>
      <c r="O4" s="388"/>
      <c r="P4" s="388"/>
      <c r="Q4" s="388"/>
      <c r="R4" s="388"/>
      <c r="S4" s="388"/>
      <c r="T4" s="388"/>
      <c r="U4" s="388"/>
      <c r="V4" s="388"/>
      <c r="W4" s="388"/>
      <c r="X4" s="388"/>
      <c r="Y4" s="388"/>
      <c r="Z4" s="388"/>
      <c r="AA4" s="389"/>
      <c r="AB4" s="388"/>
      <c r="AC4" s="388"/>
      <c r="AD4" s="388"/>
      <c r="AE4" s="388"/>
      <c r="AF4" s="390"/>
    </row>
    <row r="5" spans="1:32" ht="24.95" customHeight="1" x14ac:dyDescent="0.2">
      <c r="A5" s="377" t="s">
        <v>83</v>
      </c>
      <c r="B5" s="391" t="s">
        <v>81</v>
      </c>
      <c r="C5" s="392">
        <v>3</v>
      </c>
      <c r="D5" s="393">
        <f xml:space="preserve"> C5 + 3</f>
        <v>6</v>
      </c>
      <c r="E5" s="393">
        <f t="shared" ref="E5:V5" si="3" xml:space="preserve"> D5 + 3</f>
        <v>9</v>
      </c>
      <c r="F5" s="393">
        <f t="shared" si="3"/>
        <v>12</v>
      </c>
      <c r="G5" s="393">
        <f t="shared" si="3"/>
        <v>15</v>
      </c>
      <c r="H5" s="393">
        <f t="shared" si="3"/>
        <v>18</v>
      </c>
      <c r="I5" s="393">
        <f t="shared" si="3"/>
        <v>21</v>
      </c>
      <c r="J5" s="393">
        <f t="shared" si="3"/>
        <v>24</v>
      </c>
      <c r="K5" s="393">
        <f t="shared" si="3"/>
        <v>27</v>
      </c>
      <c r="L5" s="393">
        <f t="shared" si="3"/>
        <v>30</v>
      </c>
      <c r="M5" s="393">
        <f t="shared" si="3"/>
        <v>33</v>
      </c>
      <c r="N5" s="393">
        <f t="shared" si="3"/>
        <v>36</v>
      </c>
      <c r="O5" s="393">
        <f t="shared" si="3"/>
        <v>39</v>
      </c>
      <c r="P5" s="393">
        <f t="shared" si="3"/>
        <v>42</v>
      </c>
      <c r="Q5" s="393">
        <f t="shared" si="3"/>
        <v>45</v>
      </c>
      <c r="R5" s="393">
        <f t="shared" si="3"/>
        <v>48</v>
      </c>
      <c r="S5" s="393">
        <f t="shared" si="3"/>
        <v>51</v>
      </c>
      <c r="T5" s="393">
        <f t="shared" si="3"/>
        <v>54</v>
      </c>
      <c r="U5" s="393">
        <f t="shared" si="3"/>
        <v>57</v>
      </c>
      <c r="V5" s="393">
        <f t="shared" si="3"/>
        <v>60</v>
      </c>
      <c r="W5" s="394"/>
      <c r="X5" s="394"/>
      <c r="Y5" s="394"/>
      <c r="Z5" s="394"/>
      <c r="AA5" s="395"/>
      <c r="AB5" s="394"/>
      <c r="AC5" s="394"/>
      <c r="AD5" s="394"/>
      <c r="AE5" s="394"/>
      <c r="AF5" s="396"/>
    </row>
    <row r="6" spans="1:32" ht="24.95" customHeight="1" thickBot="1" x14ac:dyDescent="0.25">
      <c r="A6" s="384"/>
      <c r="B6" s="397" t="s">
        <v>82</v>
      </c>
      <c r="C6" s="386">
        <v>3</v>
      </c>
      <c r="D6" s="387">
        <v>6</v>
      </c>
      <c r="E6" s="387">
        <v>9</v>
      </c>
      <c r="F6" s="387">
        <v>12</v>
      </c>
      <c r="G6" s="387">
        <v>15</v>
      </c>
      <c r="H6" s="387">
        <v>18</v>
      </c>
      <c r="I6" s="387">
        <v>21</v>
      </c>
      <c r="J6" s="387">
        <v>24</v>
      </c>
      <c r="K6" s="387">
        <v>27</v>
      </c>
      <c r="L6" s="387">
        <v>30</v>
      </c>
      <c r="M6" s="387">
        <v>33</v>
      </c>
      <c r="N6" s="387">
        <v>36</v>
      </c>
      <c r="O6" s="387">
        <v>39</v>
      </c>
      <c r="P6" s="387">
        <v>42</v>
      </c>
      <c r="Q6" s="387">
        <v>45</v>
      </c>
      <c r="R6" s="387">
        <v>48</v>
      </c>
      <c r="S6" s="387">
        <v>51</v>
      </c>
      <c r="T6" s="387">
        <v>54</v>
      </c>
      <c r="U6" s="387">
        <v>57</v>
      </c>
      <c r="V6" s="387">
        <v>60</v>
      </c>
      <c r="W6" s="388"/>
      <c r="X6" s="388"/>
      <c r="Y6" s="388"/>
      <c r="Z6" s="388"/>
      <c r="AA6" s="389"/>
      <c r="AB6" s="388"/>
      <c r="AC6" s="388"/>
      <c r="AD6" s="388"/>
      <c r="AE6" s="388"/>
      <c r="AF6" s="390"/>
    </row>
    <row r="7" spans="1:32" ht="24.95" customHeight="1" x14ac:dyDescent="0.2">
      <c r="A7" s="377" t="s">
        <v>84</v>
      </c>
      <c r="B7" s="378" t="s">
        <v>81</v>
      </c>
      <c r="C7" s="380">
        <v>2</v>
      </c>
      <c r="D7" s="380">
        <f xml:space="preserve"> C7 + 2</f>
        <v>4</v>
      </c>
      <c r="E7" s="380">
        <f t="shared" ref="E7:V7" si="4" xml:space="preserve"> D7 + 2</f>
        <v>6</v>
      </c>
      <c r="F7" s="380">
        <f t="shared" si="4"/>
        <v>8</v>
      </c>
      <c r="G7" s="380">
        <f t="shared" si="4"/>
        <v>10</v>
      </c>
      <c r="H7" s="380">
        <f t="shared" si="4"/>
        <v>12</v>
      </c>
      <c r="I7" s="380">
        <f t="shared" si="4"/>
        <v>14</v>
      </c>
      <c r="J7" s="380">
        <f t="shared" si="4"/>
        <v>16</v>
      </c>
      <c r="K7" s="380">
        <f t="shared" si="4"/>
        <v>18</v>
      </c>
      <c r="L7" s="380">
        <f t="shared" si="4"/>
        <v>20</v>
      </c>
      <c r="M7" s="380">
        <f t="shared" si="4"/>
        <v>22</v>
      </c>
      <c r="N7" s="380">
        <f t="shared" si="4"/>
        <v>24</v>
      </c>
      <c r="O7" s="380">
        <f t="shared" si="4"/>
        <v>26</v>
      </c>
      <c r="P7" s="380">
        <f t="shared" si="4"/>
        <v>28</v>
      </c>
      <c r="Q7" s="380">
        <f t="shared" si="4"/>
        <v>30</v>
      </c>
      <c r="R7" s="380">
        <f t="shared" si="4"/>
        <v>32</v>
      </c>
      <c r="S7" s="380">
        <f t="shared" si="4"/>
        <v>34</v>
      </c>
      <c r="T7" s="380">
        <f t="shared" si="4"/>
        <v>36</v>
      </c>
      <c r="U7" s="380">
        <f t="shared" si="4"/>
        <v>38</v>
      </c>
      <c r="V7" s="380">
        <f t="shared" si="4"/>
        <v>40</v>
      </c>
      <c r="W7" s="394"/>
      <c r="X7" s="394"/>
      <c r="Y7" s="394"/>
      <c r="Z7" s="394"/>
      <c r="AA7" s="395"/>
      <c r="AB7" s="394"/>
      <c r="AC7" s="394"/>
      <c r="AD7" s="394"/>
      <c r="AE7" s="394"/>
      <c r="AF7" s="396"/>
    </row>
    <row r="8" spans="1:32" ht="24.95" customHeight="1" thickBot="1" x14ac:dyDescent="0.25">
      <c r="A8" s="384"/>
      <c r="B8" s="385" t="s">
        <v>82</v>
      </c>
      <c r="C8" s="398">
        <v>1</v>
      </c>
      <c r="D8" s="399">
        <v>3</v>
      </c>
      <c r="E8" s="399">
        <f xml:space="preserve"> E2 * 4/3</f>
        <v>4</v>
      </c>
      <c r="F8" s="399">
        <v>5</v>
      </c>
      <c r="G8" s="399">
        <v>7</v>
      </c>
      <c r="H8" s="399">
        <f xml:space="preserve"> H2 * 4/3</f>
        <v>8</v>
      </c>
      <c r="I8" s="399">
        <v>9</v>
      </c>
      <c r="J8" s="399">
        <v>11</v>
      </c>
      <c r="K8" s="399">
        <f xml:space="preserve"> K2 * 4/3</f>
        <v>12</v>
      </c>
      <c r="L8" s="399">
        <v>13</v>
      </c>
      <c r="M8" s="399">
        <v>15</v>
      </c>
      <c r="N8" s="399">
        <f xml:space="preserve"> N2 * 4/3</f>
        <v>16</v>
      </c>
      <c r="O8" s="399">
        <v>17</v>
      </c>
      <c r="P8" s="399">
        <v>19</v>
      </c>
      <c r="Q8" s="399">
        <f xml:space="preserve"> Q2 * 4/3</f>
        <v>20</v>
      </c>
      <c r="R8" s="399">
        <v>21</v>
      </c>
      <c r="S8" s="399">
        <v>23</v>
      </c>
      <c r="T8" s="399">
        <f xml:space="preserve"> T2 * 4/3</f>
        <v>24</v>
      </c>
      <c r="U8" s="399">
        <v>25</v>
      </c>
      <c r="V8" s="399">
        <v>27</v>
      </c>
      <c r="W8" s="399">
        <f xml:space="preserve"> W2 * 4/3</f>
        <v>28</v>
      </c>
      <c r="X8" s="399">
        <v>29</v>
      </c>
      <c r="Y8" s="399">
        <v>31</v>
      </c>
      <c r="Z8" s="399">
        <f xml:space="preserve"> Z2 * 4/3</f>
        <v>32</v>
      </c>
      <c r="AA8" s="399">
        <v>33</v>
      </c>
      <c r="AB8" s="399">
        <v>35</v>
      </c>
      <c r="AC8" s="399">
        <f xml:space="preserve"> AC2 * 4/3</f>
        <v>36</v>
      </c>
      <c r="AD8" s="399">
        <v>37</v>
      </c>
      <c r="AE8" s="399">
        <v>39</v>
      </c>
      <c r="AF8" s="400">
        <f xml:space="preserve"> AF2 * 4/3</f>
        <v>40</v>
      </c>
    </row>
    <row r="9" spans="1:32" ht="3.75" customHeight="1" thickBot="1" x14ac:dyDescent="0.3">
      <c r="A9" s="401"/>
      <c r="B9" s="402"/>
      <c r="C9" s="403"/>
      <c r="D9" s="404">
        <f t="shared" ref="D9:AF11" si="5" xml:space="preserve"> D2 + D4 + D6</f>
        <v>28</v>
      </c>
      <c r="E9" s="404">
        <f t="shared" si="5"/>
        <v>42</v>
      </c>
      <c r="F9" s="404">
        <f t="shared" si="5"/>
        <v>56</v>
      </c>
      <c r="G9" s="404">
        <f t="shared" si="5"/>
        <v>70</v>
      </c>
      <c r="H9" s="404">
        <f t="shared" si="5"/>
        <v>84</v>
      </c>
      <c r="I9" s="404">
        <f t="shared" si="5"/>
        <v>98</v>
      </c>
      <c r="J9" s="404">
        <f t="shared" si="5"/>
        <v>112</v>
      </c>
      <c r="K9" s="404">
        <f t="shared" si="5"/>
        <v>126</v>
      </c>
      <c r="L9" s="404">
        <f t="shared" si="5"/>
        <v>140</v>
      </c>
      <c r="M9" s="404">
        <f t="shared" si="5"/>
        <v>44</v>
      </c>
      <c r="N9" s="404">
        <f t="shared" si="5"/>
        <v>48</v>
      </c>
      <c r="O9" s="404">
        <f t="shared" si="5"/>
        <v>52</v>
      </c>
      <c r="P9" s="404">
        <f t="shared" si="5"/>
        <v>56</v>
      </c>
      <c r="Q9" s="404">
        <f t="shared" si="5"/>
        <v>60</v>
      </c>
      <c r="R9" s="404">
        <f t="shared" si="5"/>
        <v>64</v>
      </c>
      <c r="S9" s="404">
        <f t="shared" si="5"/>
        <v>68</v>
      </c>
      <c r="T9" s="404">
        <f t="shared" si="5"/>
        <v>72</v>
      </c>
      <c r="U9" s="404">
        <f t="shared" si="5"/>
        <v>76</v>
      </c>
      <c r="V9" s="404">
        <f t="shared" si="5"/>
        <v>80</v>
      </c>
      <c r="W9" s="405">
        <f t="shared" si="5"/>
        <v>21</v>
      </c>
      <c r="X9" s="405">
        <f t="shared" si="5"/>
        <v>22</v>
      </c>
      <c r="Y9" s="404">
        <f t="shared" si="5"/>
        <v>23</v>
      </c>
      <c r="Z9" s="404">
        <f t="shared" si="5"/>
        <v>24</v>
      </c>
      <c r="AA9" s="403">
        <f t="shared" si="5"/>
        <v>25</v>
      </c>
      <c r="AB9" s="404">
        <f t="shared" si="5"/>
        <v>26</v>
      </c>
      <c r="AC9" s="404">
        <f t="shared" si="5"/>
        <v>27</v>
      </c>
      <c r="AD9" s="404">
        <f t="shared" si="5"/>
        <v>28</v>
      </c>
      <c r="AE9" s="404">
        <f t="shared" si="5"/>
        <v>29</v>
      </c>
      <c r="AF9" s="406">
        <f t="shared" si="5"/>
        <v>30</v>
      </c>
    </row>
    <row r="10" spans="1:32" ht="24.95" customHeight="1" x14ac:dyDescent="0.2">
      <c r="A10" s="377" t="s">
        <v>85</v>
      </c>
      <c r="B10" s="391" t="s">
        <v>81</v>
      </c>
      <c r="C10" s="407">
        <f xml:space="preserve"> C3 + C5 + C7</f>
        <v>10</v>
      </c>
      <c r="D10" s="408">
        <f t="shared" si="5"/>
        <v>20</v>
      </c>
      <c r="E10" s="408">
        <f t="shared" si="5"/>
        <v>30</v>
      </c>
      <c r="F10" s="408">
        <f t="shared" si="5"/>
        <v>40</v>
      </c>
      <c r="G10" s="408">
        <f t="shared" si="5"/>
        <v>50</v>
      </c>
      <c r="H10" s="408">
        <f t="shared" si="5"/>
        <v>60</v>
      </c>
      <c r="I10" s="408">
        <f t="shared" si="5"/>
        <v>70</v>
      </c>
      <c r="J10" s="408">
        <f t="shared" si="5"/>
        <v>80</v>
      </c>
      <c r="K10" s="408">
        <f t="shared" si="5"/>
        <v>90</v>
      </c>
      <c r="L10" s="408">
        <f t="shared" si="5"/>
        <v>100</v>
      </c>
      <c r="M10" s="408">
        <f t="shared" si="5"/>
        <v>110</v>
      </c>
      <c r="N10" s="408">
        <f t="shared" si="5"/>
        <v>120</v>
      </c>
      <c r="O10" s="408">
        <f t="shared" si="5"/>
        <v>130</v>
      </c>
      <c r="P10" s="408">
        <f t="shared" si="5"/>
        <v>140</v>
      </c>
      <c r="Q10" s="408">
        <f t="shared" si="5"/>
        <v>150</v>
      </c>
      <c r="R10" s="408">
        <f t="shared" si="5"/>
        <v>160</v>
      </c>
      <c r="S10" s="408">
        <f t="shared" si="5"/>
        <v>170</v>
      </c>
      <c r="T10" s="408">
        <f t="shared" si="5"/>
        <v>180</v>
      </c>
      <c r="U10" s="408">
        <f t="shared" si="5"/>
        <v>190</v>
      </c>
      <c r="V10" s="407">
        <f t="shared" si="5"/>
        <v>200</v>
      </c>
      <c r="W10" s="394"/>
      <c r="X10" s="394"/>
      <c r="Y10" s="394"/>
      <c r="Z10" s="394"/>
      <c r="AA10" s="395"/>
      <c r="AB10" s="394"/>
      <c r="AC10" s="394"/>
      <c r="AD10" s="394"/>
      <c r="AE10" s="394"/>
      <c r="AF10" s="396"/>
    </row>
    <row r="11" spans="1:32" ht="24.95" customHeight="1" thickBot="1" x14ac:dyDescent="0.25">
      <c r="A11" s="409"/>
      <c r="B11" s="410" t="s">
        <v>82</v>
      </c>
      <c r="C11" s="411">
        <f xml:space="preserve"> C4 + C6 + C8</f>
        <v>14</v>
      </c>
      <c r="D11" s="412">
        <f t="shared" si="5"/>
        <v>29</v>
      </c>
      <c r="E11" s="412">
        <f t="shared" si="5"/>
        <v>43</v>
      </c>
      <c r="F11" s="412">
        <f t="shared" si="5"/>
        <v>57</v>
      </c>
      <c r="G11" s="412">
        <f t="shared" si="5"/>
        <v>72</v>
      </c>
      <c r="H11" s="412">
        <f t="shared" si="5"/>
        <v>86</v>
      </c>
      <c r="I11" s="412">
        <f t="shared" si="5"/>
        <v>100</v>
      </c>
      <c r="J11" s="412">
        <f t="shared" si="5"/>
        <v>115</v>
      </c>
      <c r="K11" s="412">
        <f t="shared" si="5"/>
        <v>129</v>
      </c>
      <c r="L11" s="412">
        <f t="shared" si="5"/>
        <v>143</v>
      </c>
      <c r="M11" s="412">
        <f xml:space="preserve"> 100 + M4 + M6 + M8</f>
        <v>148</v>
      </c>
      <c r="N11" s="412">
        <f t="shared" ref="N11:V11" si="6" xml:space="preserve"> 100 + N4 + N6 + N8</f>
        <v>152</v>
      </c>
      <c r="O11" s="412">
        <f t="shared" si="6"/>
        <v>156</v>
      </c>
      <c r="P11" s="412">
        <f t="shared" si="6"/>
        <v>161</v>
      </c>
      <c r="Q11" s="412">
        <f t="shared" si="6"/>
        <v>165</v>
      </c>
      <c r="R11" s="412">
        <f t="shared" si="6"/>
        <v>169</v>
      </c>
      <c r="S11" s="412">
        <f t="shared" si="6"/>
        <v>174</v>
      </c>
      <c r="T11" s="412">
        <f t="shared" si="6"/>
        <v>178</v>
      </c>
      <c r="U11" s="412">
        <f t="shared" si="6"/>
        <v>182</v>
      </c>
      <c r="V11" s="412">
        <f t="shared" si="6"/>
        <v>187</v>
      </c>
      <c r="W11" s="412">
        <f xml:space="preserve"> 160 + W4 + W6 + W8</f>
        <v>188</v>
      </c>
      <c r="X11" s="412">
        <f t="shared" ref="X11:AF11" si="7" xml:space="preserve"> 160 + X4 + X6 + X8</f>
        <v>189</v>
      </c>
      <c r="Y11" s="412">
        <f t="shared" si="7"/>
        <v>191</v>
      </c>
      <c r="Z11" s="412">
        <f t="shared" si="7"/>
        <v>192</v>
      </c>
      <c r="AA11" s="412">
        <f t="shared" si="7"/>
        <v>193</v>
      </c>
      <c r="AB11" s="412">
        <f t="shared" si="7"/>
        <v>195</v>
      </c>
      <c r="AC11" s="412">
        <f t="shared" si="7"/>
        <v>196</v>
      </c>
      <c r="AD11" s="412">
        <f t="shared" si="7"/>
        <v>197</v>
      </c>
      <c r="AE11" s="412">
        <f t="shared" si="7"/>
        <v>199</v>
      </c>
      <c r="AF11" s="413">
        <f t="shared" si="7"/>
        <v>200</v>
      </c>
    </row>
    <row r="12" spans="1:32" ht="26.25" customHeight="1" thickTop="1" thickBot="1" x14ac:dyDescent="0.25"/>
    <row r="13" spans="1:32" x14ac:dyDescent="0.2">
      <c r="B13" s="415" t="s">
        <v>110</v>
      </c>
      <c r="C13" s="416"/>
      <c r="D13" s="416"/>
      <c r="E13" s="416"/>
      <c r="F13" s="416"/>
      <c r="G13" s="416"/>
      <c r="H13" s="416"/>
      <c r="I13" s="416"/>
      <c r="J13" s="416"/>
      <c r="K13" s="416"/>
      <c r="L13" s="416"/>
      <c r="M13" s="416"/>
      <c r="N13" s="416"/>
      <c r="O13" s="416"/>
      <c r="P13" s="416"/>
      <c r="Q13" s="416"/>
      <c r="R13" s="416"/>
      <c r="S13" s="416"/>
      <c r="T13" s="416"/>
      <c r="U13" s="416"/>
      <c r="V13" s="416"/>
      <c r="W13" s="416"/>
      <c r="X13" s="416"/>
      <c r="Y13" s="416"/>
      <c r="Z13" s="416"/>
      <c r="AA13" s="416"/>
      <c r="AB13" s="416"/>
      <c r="AC13" s="416"/>
      <c r="AD13" s="416"/>
      <c r="AE13" s="417"/>
    </row>
    <row r="14" spans="1:32" x14ac:dyDescent="0.2">
      <c r="B14" s="418" t="s">
        <v>106</v>
      </c>
      <c r="C14" s="419"/>
      <c r="D14" s="419"/>
      <c r="E14" s="419"/>
      <c r="F14" s="419"/>
      <c r="G14" s="419"/>
      <c r="H14" s="419"/>
      <c r="I14" s="419"/>
      <c r="J14" s="419"/>
      <c r="K14" s="419"/>
      <c r="L14" s="419"/>
      <c r="M14" s="419"/>
      <c r="N14" s="419"/>
      <c r="O14" s="419"/>
      <c r="P14" s="419"/>
      <c r="Q14" s="419"/>
      <c r="R14" s="419"/>
      <c r="S14" s="419"/>
      <c r="T14" s="419"/>
      <c r="U14" s="419"/>
      <c r="V14" s="419"/>
      <c r="W14" s="419"/>
      <c r="X14" s="419"/>
      <c r="Y14" s="419"/>
      <c r="Z14" s="419"/>
      <c r="AA14" s="419"/>
      <c r="AB14" s="419"/>
      <c r="AC14" s="419"/>
      <c r="AD14" s="419"/>
      <c r="AE14" s="420"/>
    </row>
    <row r="15" spans="1:32" x14ac:dyDescent="0.2">
      <c r="B15" s="418" t="s">
        <v>102</v>
      </c>
      <c r="C15" s="421"/>
      <c r="D15" s="419"/>
      <c r="E15" s="419"/>
      <c r="F15" s="419"/>
      <c r="G15" s="419"/>
      <c r="H15" s="419"/>
      <c r="I15" s="419"/>
      <c r="J15" s="419"/>
      <c r="K15" s="419"/>
      <c r="L15" s="419"/>
      <c r="M15" s="419"/>
      <c r="N15" s="419"/>
      <c r="O15" s="419"/>
      <c r="P15" s="419"/>
      <c r="Q15" s="419"/>
      <c r="R15" s="419"/>
      <c r="S15" s="419"/>
      <c r="T15" s="419"/>
      <c r="U15" s="419"/>
      <c r="V15" s="419"/>
      <c r="W15" s="419"/>
      <c r="X15" s="419"/>
      <c r="Y15" s="419"/>
      <c r="Z15" s="419"/>
      <c r="AA15" s="419"/>
      <c r="AB15" s="419"/>
      <c r="AC15" s="419"/>
      <c r="AD15" s="419"/>
      <c r="AE15" s="420"/>
    </row>
    <row r="16" spans="1:32" x14ac:dyDescent="0.2">
      <c r="B16" s="422"/>
      <c r="C16" s="421"/>
      <c r="D16" s="419"/>
      <c r="E16" s="419"/>
      <c r="F16" s="419"/>
      <c r="G16" s="419"/>
      <c r="H16" s="419"/>
      <c r="I16" s="419"/>
      <c r="J16" s="419"/>
      <c r="K16" s="419"/>
      <c r="L16" s="419"/>
      <c r="M16" s="419"/>
      <c r="N16" s="419"/>
      <c r="O16" s="419"/>
      <c r="P16" s="419"/>
      <c r="Q16" s="419"/>
      <c r="R16" s="419"/>
      <c r="S16" s="419"/>
      <c r="T16" s="419"/>
      <c r="U16" s="419"/>
      <c r="V16" s="419"/>
      <c r="W16" s="419"/>
      <c r="X16" s="419"/>
      <c r="Y16" s="419"/>
      <c r="Z16" s="419"/>
      <c r="AA16" s="419"/>
      <c r="AB16" s="419"/>
      <c r="AC16" s="419"/>
      <c r="AD16" s="419"/>
      <c r="AE16" s="420"/>
    </row>
    <row r="17" spans="2:31" x14ac:dyDescent="0.2">
      <c r="B17" s="418" t="s">
        <v>107</v>
      </c>
      <c r="C17" s="419"/>
      <c r="D17" s="419"/>
      <c r="E17" s="419"/>
      <c r="F17" s="419"/>
      <c r="G17" s="419"/>
      <c r="H17" s="419"/>
      <c r="I17" s="419"/>
      <c r="J17" s="419"/>
      <c r="K17" s="419"/>
      <c r="L17" s="419"/>
      <c r="M17" s="419"/>
      <c r="N17" s="419"/>
      <c r="O17" s="419"/>
      <c r="P17" s="419"/>
      <c r="Q17" s="419"/>
      <c r="R17" s="419"/>
      <c r="S17" s="419"/>
      <c r="T17" s="419"/>
      <c r="U17" s="419"/>
      <c r="V17" s="419"/>
      <c r="W17" s="419"/>
      <c r="X17" s="419"/>
      <c r="Y17" s="419"/>
      <c r="Z17" s="419"/>
      <c r="AA17" s="419"/>
      <c r="AB17" s="419"/>
      <c r="AC17" s="419"/>
      <c r="AD17" s="419"/>
      <c r="AE17" s="420"/>
    </row>
    <row r="18" spans="2:31" x14ac:dyDescent="0.2">
      <c r="B18" s="418" t="s">
        <v>108</v>
      </c>
      <c r="C18" s="421"/>
      <c r="D18" s="419"/>
      <c r="E18" s="419"/>
      <c r="F18" s="419"/>
      <c r="G18" s="419"/>
      <c r="H18" s="419"/>
      <c r="I18" s="419"/>
      <c r="J18" s="419"/>
      <c r="K18" s="419"/>
      <c r="L18" s="419"/>
      <c r="M18" s="419"/>
      <c r="N18" s="419"/>
      <c r="O18" s="419"/>
      <c r="P18" s="419"/>
      <c r="Q18" s="419"/>
      <c r="R18" s="419"/>
      <c r="S18" s="419"/>
      <c r="T18" s="419"/>
      <c r="U18" s="419"/>
      <c r="V18" s="419"/>
      <c r="W18" s="419"/>
      <c r="X18" s="419"/>
      <c r="Y18" s="419"/>
      <c r="Z18" s="419"/>
      <c r="AA18" s="419"/>
      <c r="AB18" s="419"/>
      <c r="AC18" s="419"/>
      <c r="AD18" s="419"/>
      <c r="AE18" s="420"/>
    </row>
    <row r="19" spans="2:31" x14ac:dyDescent="0.2">
      <c r="B19" s="418" t="s">
        <v>109</v>
      </c>
      <c r="C19" s="419"/>
      <c r="D19" s="419"/>
      <c r="E19" s="419"/>
      <c r="F19" s="419"/>
      <c r="G19" s="419"/>
      <c r="H19" s="419"/>
      <c r="I19" s="419"/>
      <c r="J19" s="419"/>
      <c r="K19" s="419"/>
      <c r="L19" s="419"/>
      <c r="M19" s="419"/>
      <c r="N19" s="419"/>
      <c r="O19" s="419"/>
      <c r="P19" s="419"/>
      <c r="Q19" s="419"/>
      <c r="R19" s="419"/>
      <c r="S19" s="419"/>
      <c r="T19" s="419"/>
      <c r="U19" s="419"/>
      <c r="V19" s="419"/>
      <c r="W19" s="419"/>
      <c r="X19" s="419"/>
      <c r="Y19" s="419"/>
      <c r="Z19" s="419"/>
      <c r="AA19" s="419"/>
      <c r="AB19" s="419"/>
      <c r="AC19" s="419"/>
      <c r="AD19" s="419"/>
      <c r="AE19" s="420"/>
    </row>
    <row r="20" spans="2:31" x14ac:dyDescent="0.2">
      <c r="B20" s="422"/>
      <c r="C20" s="421"/>
      <c r="D20" s="419"/>
      <c r="E20" s="419"/>
      <c r="F20" s="419"/>
      <c r="G20" s="419"/>
      <c r="H20" s="419"/>
      <c r="I20" s="419"/>
      <c r="J20" s="419"/>
      <c r="K20" s="419"/>
      <c r="L20" s="419"/>
      <c r="M20" s="419"/>
      <c r="N20" s="419"/>
      <c r="O20" s="419"/>
      <c r="P20" s="419"/>
      <c r="Q20" s="419"/>
      <c r="R20" s="419"/>
      <c r="S20" s="419"/>
      <c r="T20" s="419"/>
      <c r="U20" s="419"/>
      <c r="V20" s="419"/>
      <c r="W20" s="419"/>
      <c r="X20" s="419"/>
      <c r="Y20" s="419"/>
      <c r="Z20" s="419"/>
      <c r="AA20" s="419"/>
      <c r="AB20" s="419"/>
      <c r="AC20" s="419"/>
      <c r="AD20" s="419"/>
      <c r="AE20" s="420"/>
    </row>
    <row r="21" spans="2:31" x14ac:dyDescent="0.2">
      <c r="B21" s="418" t="s">
        <v>111</v>
      </c>
      <c r="C21" s="421"/>
      <c r="D21" s="419"/>
      <c r="E21" s="419"/>
      <c r="F21" s="419"/>
      <c r="G21" s="419"/>
      <c r="H21" s="419"/>
      <c r="I21" s="419"/>
      <c r="J21" s="419"/>
      <c r="K21" s="419"/>
      <c r="L21" s="419"/>
      <c r="M21" s="419"/>
      <c r="N21" s="419"/>
      <c r="O21" s="419"/>
      <c r="P21" s="419"/>
      <c r="Q21" s="419"/>
      <c r="R21" s="419"/>
      <c r="S21" s="419"/>
      <c r="T21" s="419"/>
      <c r="U21" s="419"/>
      <c r="V21" s="419"/>
      <c r="W21" s="419"/>
      <c r="X21" s="419"/>
      <c r="Y21" s="419"/>
      <c r="Z21" s="419"/>
      <c r="AA21" s="419"/>
      <c r="AB21" s="419"/>
      <c r="AC21" s="419"/>
      <c r="AD21" s="419"/>
      <c r="AE21" s="420"/>
    </row>
    <row r="22" spans="2:31" ht="15.75" x14ac:dyDescent="0.3">
      <c r="B22" s="418" t="s">
        <v>112</v>
      </c>
      <c r="C22" s="419"/>
      <c r="D22" s="419"/>
      <c r="E22" s="419"/>
      <c r="F22" s="419"/>
      <c r="G22" s="419"/>
      <c r="H22" s="419"/>
      <c r="I22" s="419"/>
      <c r="J22" s="419"/>
      <c r="K22" s="419"/>
      <c r="L22" s="419"/>
      <c r="M22" s="419"/>
      <c r="N22" s="419"/>
      <c r="O22" s="419"/>
      <c r="P22" s="419"/>
      <c r="Q22" s="419"/>
      <c r="R22" s="419"/>
      <c r="S22" s="419"/>
      <c r="T22" s="419"/>
      <c r="U22" s="419"/>
      <c r="V22" s="419"/>
      <c r="W22" s="419"/>
      <c r="X22" s="419"/>
      <c r="Y22" s="419"/>
      <c r="Z22" s="419"/>
      <c r="AA22" s="419"/>
      <c r="AB22" s="419"/>
      <c r="AC22" s="419"/>
      <c r="AD22" s="419"/>
      <c r="AE22" s="420"/>
    </row>
    <row r="23" spans="2:31" x14ac:dyDescent="0.2">
      <c r="B23" s="418"/>
      <c r="C23" s="419"/>
      <c r="D23" s="419"/>
      <c r="E23" s="419"/>
      <c r="F23" s="419"/>
      <c r="G23" s="419"/>
      <c r="H23" s="419"/>
      <c r="I23" s="419"/>
      <c r="J23" s="419"/>
      <c r="K23" s="419"/>
      <c r="L23" s="419"/>
      <c r="M23" s="419"/>
      <c r="N23" s="419"/>
      <c r="O23" s="419"/>
      <c r="P23" s="419"/>
      <c r="Q23" s="419"/>
      <c r="R23" s="419"/>
      <c r="S23" s="419"/>
      <c r="T23" s="419"/>
      <c r="U23" s="419"/>
      <c r="V23" s="419"/>
      <c r="W23" s="419"/>
      <c r="X23" s="419"/>
      <c r="Y23" s="419"/>
      <c r="Z23" s="419"/>
      <c r="AA23" s="419"/>
      <c r="AB23" s="419"/>
      <c r="AC23" s="419"/>
      <c r="AD23" s="419"/>
      <c r="AE23" s="420"/>
    </row>
    <row r="24" spans="2:31" ht="13.5" thickBot="1" x14ac:dyDescent="0.25">
      <c r="B24" s="423" t="s">
        <v>113</v>
      </c>
      <c r="C24" s="424"/>
      <c r="D24" s="425"/>
      <c r="E24" s="425"/>
      <c r="F24" s="425"/>
      <c r="G24" s="425"/>
      <c r="H24" s="425"/>
      <c r="I24" s="425"/>
      <c r="J24" s="425"/>
      <c r="K24" s="425"/>
      <c r="L24" s="425"/>
      <c r="M24" s="425"/>
      <c r="N24" s="425"/>
      <c r="O24" s="425"/>
      <c r="P24" s="425"/>
      <c r="Q24" s="425"/>
      <c r="R24" s="425"/>
      <c r="S24" s="425"/>
      <c r="T24" s="425"/>
      <c r="U24" s="425"/>
      <c r="V24" s="425"/>
      <c r="W24" s="425"/>
      <c r="X24" s="425"/>
      <c r="Y24" s="425"/>
      <c r="Z24" s="425"/>
      <c r="AA24" s="425"/>
      <c r="AB24" s="425"/>
      <c r="AC24" s="425"/>
      <c r="AD24" s="425"/>
      <c r="AE24" s="426"/>
    </row>
    <row r="25" spans="2:31" x14ac:dyDescent="0.2">
      <c r="C25" s="414"/>
    </row>
    <row r="27" spans="2:31" x14ac:dyDescent="0.2">
      <c r="C27" s="414"/>
    </row>
  </sheetData>
  <sheetProtection sheet="1" objects="1" scenarios="1" selectLockedCells="1"/>
  <mergeCells count="4">
    <mergeCell ref="A3:A4"/>
    <mergeCell ref="A5:A6"/>
    <mergeCell ref="A7:A8"/>
    <mergeCell ref="A10:A11"/>
  </mergeCells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7"/>
  </sheetPr>
  <dimension ref="A1:AT41"/>
  <sheetViews>
    <sheetView topLeftCell="A9" zoomScaleNormal="100" workbookViewId="0">
      <selection activeCell="B38" sqref="B38"/>
    </sheetView>
  </sheetViews>
  <sheetFormatPr defaultRowHeight="12.75" x14ac:dyDescent="0.2"/>
  <cols>
    <col min="1" max="1" width="21.5703125" style="271" customWidth="1"/>
    <col min="15" max="15" width="9.140625" customWidth="1"/>
    <col min="21" max="21" width="9.140625" customWidth="1"/>
  </cols>
  <sheetData>
    <row r="1" spans="1:46" ht="36.75" customHeight="1" thickTop="1" x14ac:dyDescent="0.2">
      <c r="A1" s="352" t="s">
        <v>46</v>
      </c>
      <c r="B1" s="354" t="s">
        <v>47</v>
      </c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6"/>
      <c r="N1" s="273" t="s">
        <v>88</v>
      </c>
      <c r="O1" s="274">
        <f>'ES-LP calc'!$R$2</f>
        <v>0</v>
      </c>
    </row>
    <row r="2" spans="1:46" ht="22.5" customHeight="1" thickBot="1" x14ac:dyDescent="0.25">
      <c r="A2" s="353"/>
      <c r="B2" s="93">
        <v>1</v>
      </c>
      <c r="C2" s="94">
        <v>2</v>
      </c>
      <c r="D2" s="94">
        <v>3</v>
      </c>
      <c r="E2" s="94">
        <v>4</v>
      </c>
      <c r="F2" s="94">
        <v>5</v>
      </c>
      <c r="G2" s="94">
        <v>6</v>
      </c>
      <c r="H2" s="94">
        <v>7</v>
      </c>
      <c r="I2" s="94">
        <v>8</v>
      </c>
      <c r="J2" s="94">
        <v>9</v>
      </c>
      <c r="K2" s="94">
        <v>10</v>
      </c>
      <c r="L2" s="94">
        <v>11</v>
      </c>
      <c r="M2" s="204">
        <v>12</v>
      </c>
      <c r="N2" s="94">
        <v>13</v>
      </c>
      <c r="O2" s="94">
        <v>14</v>
      </c>
      <c r="P2" s="94">
        <v>15</v>
      </c>
      <c r="Q2" s="94">
        <v>16</v>
      </c>
      <c r="R2" s="94">
        <v>17</v>
      </c>
      <c r="S2" s="94">
        <v>18</v>
      </c>
      <c r="T2" s="94">
        <v>19</v>
      </c>
      <c r="U2" s="94">
        <v>20</v>
      </c>
      <c r="V2" s="94">
        <v>21</v>
      </c>
      <c r="W2" s="94">
        <v>22</v>
      </c>
      <c r="X2" s="94">
        <v>23</v>
      </c>
      <c r="Y2" s="94">
        <v>24</v>
      </c>
      <c r="Z2" s="94">
        <v>25</v>
      </c>
      <c r="AA2" s="94">
        <v>26</v>
      </c>
      <c r="AB2" s="94">
        <v>27</v>
      </c>
      <c r="AC2" s="94">
        <v>28</v>
      </c>
      <c r="AD2" s="94">
        <v>29</v>
      </c>
      <c r="AE2" s="95">
        <v>30</v>
      </c>
      <c r="AF2" s="205"/>
      <c r="AG2" s="205"/>
      <c r="AH2" s="205"/>
    </row>
    <row r="3" spans="1:46" ht="24" customHeight="1" x14ac:dyDescent="0.2">
      <c r="A3" s="96">
        <f t="shared" ref="A3:A9" si="0">A16</f>
        <v>0</v>
      </c>
      <c r="B3" s="215" t="str">
        <f t="shared" ref="B3:M3" si="1" xml:space="preserve"> IF(ISNUMBER(B16), B$2 * $O$1 / B16, " ")</f>
        <v xml:space="preserve"> </v>
      </c>
      <c r="C3" s="215" t="str">
        <f t="shared" si="1"/>
        <v xml:space="preserve"> </v>
      </c>
      <c r="D3" s="215" t="str">
        <f t="shared" si="1"/>
        <v xml:space="preserve"> </v>
      </c>
      <c r="E3" s="215" t="str">
        <f t="shared" si="1"/>
        <v xml:space="preserve"> </v>
      </c>
      <c r="F3" s="215" t="str">
        <f t="shared" si="1"/>
        <v xml:space="preserve"> </v>
      </c>
      <c r="G3" s="215" t="str">
        <f t="shared" si="1"/>
        <v xml:space="preserve"> </v>
      </c>
      <c r="H3" s="215" t="str">
        <f t="shared" si="1"/>
        <v xml:space="preserve"> </v>
      </c>
      <c r="I3" s="215" t="str">
        <f t="shared" si="1"/>
        <v xml:space="preserve"> </v>
      </c>
      <c r="J3" s="215" t="str">
        <f t="shared" si="1"/>
        <v xml:space="preserve"> </v>
      </c>
      <c r="K3" s="215" t="str">
        <f t="shared" si="1"/>
        <v xml:space="preserve"> </v>
      </c>
      <c r="L3" s="215" t="str">
        <f t="shared" si="1"/>
        <v xml:space="preserve"> </v>
      </c>
      <c r="M3" s="215" t="str">
        <f t="shared" si="1"/>
        <v xml:space="preserve"> </v>
      </c>
      <c r="N3" s="215" t="str">
        <f t="shared" ref="N3:AE3" si="2" xml:space="preserve"> IF(ISNUMBER(N16), N$2 * $O$1 / N16, " ")</f>
        <v xml:space="preserve"> </v>
      </c>
      <c r="O3" s="215" t="str">
        <f t="shared" si="2"/>
        <v xml:space="preserve"> </v>
      </c>
      <c r="P3" s="215" t="str">
        <f t="shared" si="2"/>
        <v xml:space="preserve"> </v>
      </c>
      <c r="Q3" s="215" t="str">
        <f t="shared" si="2"/>
        <v xml:space="preserve"> </v>
      </c>
      <c r="R3" s="215" t="str">
        <f t="shared" si="2"/>
        <v xml:space="preserve"> </v>
      </c>
      <c r="S3" s="215" t="str">
        <f t="shared" si="2"/>
        <v xml:space="preserve"> </v>
      </c>
      <c r="T3" s="215" t="str">
        <f t="shared" si="2"/>
        <v xml:space="preserve"> </v>
      </c>
      <c r="U3" s="215" t="str">
        <f t="shared" si="2"/>
        <v xml:space="preserve"> </v>
      </c>
      <c r="V3" s="215" t="str">
        <f t="shared" si="2"/>
        <v xml:space="preserve"> </v>
      </c>
      <c r="W3" s="215" t="str">
        <f t="shared" si="2"/>
        <v xml:space="preserve"> </v>
      </c>
      <c r="X3" s="215" t="str">
        <f t="shared" si="2"/>
        <v xml:space="preserve"> </v>
      </c>
      <c r="Y3" s="215" t="str">
        <f t="shared" si="2"/>
        <v xml:space="preserve"> </v>
      </c>
      <c r="Z3" s="215" t="str">
        <f t="shared" si="2"/>
        <v xml:space="preserve"> </v>
      </c>
      <c r="AA3" s="215" t="str">
        <f t="shared" si="2"/>
        <v xml:space="preserve"> </v>
      </c>
      <c r="AB3" s="215" t="str">
        <f t="shared" si="2"/>
        <v xml:space="preserve"> </v>
      </c>
      <c r="AC3" s="215" t="str">
        <f t="shared" si="2"/>
        <v xml:space="preserve"> </v>
      </c>
      <c r="AD3" s="215" t="str">
        <f t="shared" si="2"/>
        <v xml:space="preserve"> </v>
      </c>
      <c r="AE3" s="216" t="str">
        <f t="shared" si="2"/>
        <v xml:space="preserve"> </v>
      </c>
      <c r="AF3" s="206"/>
      <c r="AG3" s="206"/>
      <c r="AH3" s="206"/>
    </row>
    <row r="4" spans="1:46" ht="24" customHeight="1" x14ac:dyDescent="0.2">
      <c r="A4" s="99">
        <f t="shared" si="0"/>
        <v>0</v>
      </c>
      <c r="B4" s="217" t="str">
        <f t="shared" ref="B4:M4" si="3" xml:space="preserve"> IF(ISNUMBER(B17), B$2 * $O$1 / B17, " ")</f>
        <v xml:space="preserve"> </v>
      </c>
      <c r="C4" s="217" t="str">
        <f t="shared" si="3"/>
        <v xml:space="preserve"> </v>
      </c>
      <c r="D4" s="217" t="str">
        <f t="shared" si="3"/>
        <v xml:space="preserve"> </v>
      </c>
      <c r="E4" s="217" t="str">
        <f t="shared" si="3"/>
        <v xml:space="preserve"> </v>
      </c>
      <c r="F4" s="217" t="str">
        <f t="shared" si="3"/>
        <v xml:space="preserve"> </v>
      </c>
      <c r="G4" s="217" t="str">
        <f t="shared" si="3"/>
        <v xml:space="preserve"> </v>
      </c>
      <c r="H4" s="217" t="str">
        <f t="shared" si="3"/>
        <v xml:space="preserve"> </v>
      </c>
      <c r="I4" s="217" t="str">
        <f t="shared" si="3"/>
        <v xml:space="preserve"> </v>
      </c>
      <c r="J4" s="217" t="str">
        <f t="shared" si="3"/>
        <v xml:space="preserve"> </v>
      </c>
      <c r="K4" s="217" t="str">
        <f t="shared" si="3"/>
        <v xml:space="preserve"> </v>
      </c>
      <c r="L4" s="217" t="str">
        <f t="shared" si="3"/>
        <v xml:space="preserve"> </v>
      </c>
      <c r="M4" s="217" t="str">
        <f t="shared" si="3"/>
        <v xml:space="preserve"> </v>
      </c>
      <c r="N4" s="217" t="str">
        <f t="shared" ref="N4:AE4" si="4" xml:space="preserve"> IF(ISNUMBER(N17), N$2 * $O$1 / N17, " ")</f>
        <v xml:space="preserve"> </v>
      </c>
      <c r="O4" s="217" t="str">
        <f t="shared" si="4"/>
        <v xml:space="preserve"> </v>
      </c>
      <c r="P4" s="217" t="str">
        <f t="shared" si="4"/>
        <v xml:space="preserve"> </v>
      </c>
      <c r="Q4" s="217" t="str">
        <f t="shared" si="4"/>
        <v xml:space="preserve"> </v>
      </c>
      <c r="R4" s="217" t="str">
        <f t="shared" si="4"/>
        <v xml:space="preserve"> </v>
      </c>
      <c r="S4" s="217" t="str">
        <f t="shared" si="4"/>
        <v xml:space="preserve"> </v>
      </c>
      <c r="T4" s="217" t="str">
        <f t="shared" si="4"/>
        <v xml:space="preserve"> </v>
      </c>
      <c r="U4" s="217" t="str">
        <f t="shared" si="4"/>
        <v xml:space="preserve"> </v>
      </c>
      <c r="V4" s="217" t="str">
        <f t="shared" si="4"/>
        <v xml:space="preserve"> </v>
      </c>
      <c r="W4" s="217" t="str">
        <f t="shared" si="4"/>
        <v xml:space="preserve"> </v>
      </c>
      <c r="X4" s="217" t="str">
        <f t="shared" si="4"/>
        <v xml:space="preserve"> </v>
      </c>
      <c r="Y4" s="217" t="str">
        <f t="shared" si="4"/>
        <v xml:space="preserve"> </v>
      </c>
      <c r="Z4" s="217" t="str">
        <f t="shared" si="4"/>
        <v xml:space="preserve"> </v>
      </c>
      <c r="AA4" s="217" t="str">
        <f t="shared" si="4"/>
        <v xml:space="preserve"> </v>
      </c>
      <c r="AB4" s="217" t="str">
        <f t="shared" si="4"/>
        <v xml:space="preserve"> </v>
      </c>
      <c r="AC4" s="217" t="str">
        <f t="shared" si="4"/>
        <v xml:space="preserve"> </v>
      </c>
      <c r="AD4" s="217" t="str">
        <f t="shared" si="4"/>
        <v xml:space="preserve"> </v>
      </c>
      <c r="AE4" s="218" t="str">
        <f t="shared" si="4"/>
        <v xml:space="preserve"> </v>
      </c>
      <c r="AF4" s="206"/>
      <c r="AG4" s="206"/>
      <c r="AH4" s="206"/>
    </row>
    <row r="5" spans="1:46" ht="24" customHeight="1" x14ac:dyDescent="0.2">
      <c r="A5" s="101">
        <f t="shared" si="0"/>
        <v>0</v>
      </c>
      <c r="B5" s="217" t="str">
        <f t="shared" ref="B5:M5" si="5" xml:space="preserve"> IF(ISNUMBER(B18), B$2 * $O$1 / B18, " ")</f>
        <v xml:space="preserve"> </v>
      </c>
      <c r="C5" s="217" t="str">
        <f t="shared" si="5"/>
        <v xml:space="preserve"> </v>
      </c>
      <c r="D5" s="217" t="str">
        <f t="shared" si="5"/>
        <v xml:space="preserve"> </v>
      </c>
      <c r="E5" s="217" t="str">
        <f t="shared" si="5"/>
        <v xml:space="preserve"> </v>
      </c>
      <c r="F5" s="217" t="str">
        <f t="shared" si="5"/>
        <v xml:space="preserve"> </v>
      </c>
      <c r="G5" s="217" t="str">
        <f t="shared" si="5"/>
        <v xml:space="preserve"> </v>
      </c>
      <c r="H5" s="217" t="str">
        <f t="shared" si="5"/>
        <v xml:space="preserve"> </v>
      </c>
      <c r="I5" s="217" t="str">
        <f t="shared" si="5"/>
        <v xml:space="preserve"> </v>
      </c>
      <c r="J5" s="217" t="str">
        <f t="shared" si="5"/>
        <v xml:space="preserve"> </v>
      </c>
      <c r="K5" s="217" t="str">
        <f t="shared" si="5"/>
        <v xml:space="preserve"> </v>
      </c>
      <c r="L5" s="217" t="str">
        <f t="shared" si="5"/>
        <v xml:space="preserve"> </v>
      </c>
      <c r="M5" s="217" t="str">
        <f t="shared" si="5"/>
        <v xml:space="preserve"> </v>
      </c>
      <c r="N5" s="217" t="str">
        <f t="shared" ref="N5:AE5" si="6" xml:space="preserve"> IF(ISNUMBER(N18), N$2 * $O$1 / N18, " ")</f>
        <v xml:space="preserve"> </v>
      </c>
      <c r="O5" s="217" t="str">
        <f t="shared" si="6"/>
        <v xml:space="preserve"> </v>
      </c>
      <c r="P5" s="217" t="str">
        <f t="shared" si="6"/>
        <v xml:space="preserve"> </v>
      </c>
      <c r="Q5" s="217" t="str">
        <f t="shared" si="6"/>
        <v xml:space="preserve"> </v>
      </c>
      <c r="R5" s="217" t="str">
        <f t="shared" si="6"/>
        <v xml:space="preserve"> </v>
      </c>
      <c r="S5" s="217" t="str">
        <f t="shared" si="6"/>
        <v xml:space="preserve"> </v>
      </c>
      <c r="T5" s="217" t="str">
        <f t="shared" si="6"/>
        <v xml:space="preserve"> </v>
      </c>
      <c r="U5" s="217" t="str">
        <f t="shared" si="6"/>
        <v xml:space="preserve"> </v>
      </c>
      <c r="V5" s="217" t="str">
        <f t="shared" si="6"/>
        <v xml:space="preserve"> </v>
      </c>
      <c r="W5" s="217" t="str">
        <f t="shared" si="6"/>
        <v xml:space="preserve"> </v>
      </c>
      <c r="X5" s="217" t="str">
        <f t="shared" si="6"/>
        <v xml:space="preserve"> </v>
      </c>
      <c r="Y5" s="217" t="str">
        <f t="shared" si="6"/>
        <v xml:space="preserve"> </v>
      </c>
      <c r="Z5" s="217" t="str">
        <f t="shared" si="6"/>
        <v xml:space="preserve"> </v>
      </c>
      <c r="AA5" s="217" t="str">
        <f t="shared" si="6"/>
        <v xml:space="preserve"> </v>
      </c>
      <c r="AB5" s="217" t="str">
        <f t="shared" si="6"/>
        <v xml:space="preserve"> </v>
      </c>
      <c r="AC5" s="217" t="str">
        <f t="shared" si="6"/>
        <v xml:space="preserve"> </v>
      </c>
      <c r="AD5" s="217" t="str">
        <f t="shared" si="6"/>
        <v xml:space="preserve"> </v>
      </c>
      <c r="AE5" s="218" t="str">
        <f t="shared" si="6"/>
        <v xml:space="preserve"> </v>
      </c>
      <c r="AF5" s="206"/>
      <c r="AG5" s="206"/>
      <c r="AH5" s="206"/>
    </row>
    <row r="6" spans="1:46" ht="24" customHeight="1" x14ac:dyDescent="0.2">
      <c r="A6" s="101">
        <f t="shared" si="0"/>
        <v>0</v>
      </c>
      <c r="B6" s="217" t="str">
        <f t="shared" ref="B6:M6" si="7" xml:space="preserve"> IF(ISNUMBER(B19), B$2 * $O$1 / B19, " ")</f>
        <v xml:space="preserve"> </v>
      </c>
      <c r="C6" s="217" t="str">
        <f t="shared" si="7"/>
        <v xml:space="preserve"> </v>
      </c>
      <c r="D6" s="217" t="str">
        <f t="shared" si="7"/>
        <v xml:space="preserve"> </v>
      </c>
      <c r="E6" s="217" t="str">
        <f t="shared" si="7"/>
        <v xml:space="preserve"> </v>
      </c>
      <c r="F6" s="217" t="str">
        <f t="shared" si="7"/>
        <v xml:space="preserve"> </v>
      </c>
      <c r="G6" s="217" t="str">
        <f t="shared" si="7"/>
        <v xml:space="preserve"> </v>
      </c>
      <c r="H6" s="217" t="str">
        <f t="shared" si="7"/>
        <v xml:space="preserve"> </v>
      </c>
      <c r="I6" s="217" t="str">
        <f t="shared" si="7"/>
        <v xml:space="preserve"> </v>
      </c>
      <c r="J6" s="217" t="str">
        <f t="shared" si="7"/>
        <v xml:space="preserve"> </v>
      </c>
      <c r="K6" s="217" t="str">
        <f t="shared" si="7"/>
        <v xml:space="preserve"> </v>
      </c>
      <c r="L6" s="217" t="str">
        <f t="shared" si="7"/>
        <v xml:space="preserve"> </v>
      </c>
      <c r="M6" s="217" t="str">
        <f t="shared" si="7"/>
        <v xml:space="preserve"> </v>
      </c>
      <c r="N6" s="217" t="str">
        <f t="shared" ref="N6:AE6" si="8" xml:space="preserve"> IF(ISNUMBER(N19), N$2 * $O$1 / N19, " ")</f>
        <v xml:space="preserve"> </v>
      </c>
      <c r="O6" s="217" t="str">
        <f t="shared" si="8"/>
        <v xml:space="preserve"> </v>
      </c>
      <c r="P6" s="217" t="str">
        <f t="shared" si="8"/>
        <v xml:space="preserve"> </v>
      </c>
      <c r="Q6" s="217" t="str">
        <f t="shared" si="8"/>
        <v xml:space="preserve"> </v>
      </c>
      <c r="R6" s="217" t="str">
        <f t="shared" si="8"/>
        <v xml:space="preserve"> </v>
      </c>
      <c r="S6" s="217" t="str">
        <f t="shared" si="8"/>
        <v xml:space="preserve"> </v>
      </c>
      <c r="T6" s="217" t="str">
        <f t="shared" si="8"/>
        <v xml:space="preserve"> </v>
      </c>
      <c r="U6" s="217" t="str">
        <f t="shared" si="8"/>
        <v xml:space="preserve"> </v>
      </c>
      <c r="V6" s="217" t="str">
        <f t="shared" si="8"/>
        <v xml:space="preserve"> </v>
      </c>
      <c r="W6" s="217" t="str">
        <f t="shared" si="8"/>
        <v xml:space="preserve"> </v>
      </c>
      <c r="X6" s="217" t="str">
        <f t="shared" si="8"/>
        <v xml:space="preserve"> </v>
      </c>
      <c r="Y6" s="217" t="str">
        <f t="shared" si="8"/>
        <v xml:space="preserve"> </v>
      </c>
      <c r="Z6" s="217" t="str">
        <f t="shared" si="8"/>
        <v xml:space="preserve"> </v>
      </c>
      <c r="AA6" s="217" t="str">
        <f t="shared" si="8"/>
        <v xml:space="preserve"> </v>
      </c>
      <c r="AB6" s="217" t="str">
        <f t="shared" si="8"/>
        <v xml:space="preserve"> </v>
      </c>
      <c r="AC6" s="217" t="str">
        <f t="shared" si="8"/>
        <v xml:space="preserve"> </v>
      </c>
      <c r="AD6" s="217" t="str">
        <f t="shared" si="8"/>
        <v xml:space="preserve"> </v>
      </c>
      <c r="AE6" s="218" t="str">
        <f t="shared" si="8"/>
        <v xml:space="preserve"> </v>
      </c>
      <c r="AF6" s="206"/>
      <c r="AG6" s="206"/>
      <c r="AH6" s="206"/>
    </row>
    <row r="7" spans="1:46" ht="24" customHeight="1" x14ac:dyDescent="0.2">
      <c r="A7" s="101">
        <f t="shared" si="0"/>
        <v>0</v>
      </c>
      <c r="B7" s="217" t="str">
        <f t="shared" ref="B7:M7" si="9" xml:space="preserve"> IF(ISNUMBER(B20), B$2 * $O$1 / B20, " ")</f>
        <v xml:space="preserve"> </v>
      </c>
      <c r="C7" s="217" t="str">
        <f t="shared" si="9"/>
        <v xml:space="preserve"> </v>
      </c>
      <c r="D7" s="217" t="str">
        <f t="shared" si="9"/>
        <v xml:space="preserve"> </v>
      </c>
      <c r="E7" s="217" t="str">
        <f t="shared" si="9"/>
        <v xml:space="preserve"> </v>
      </c>
      <c r="F7" s="217" t="str">
        <f t="shared" si="9"/>
        <v xml:space="preserve"> </v>
      </c>
      <c r="G7" s="217" t="str">
        <f t="shared" si="9"/>
        <v xml:space="preserve"> </v>
      </c>
      <c r="H7" s="217" t="str">
        <f t="shared" si="9"/>
        <v xml:space="preserve"> </v>
      </c>
      <c r="I7" s="217" t="str">
        <f t="shared" si="9"/>
        <v xml:space="preserve"> </v>
      </c>
      <c r="J7" s="217" t="str">
        <f t="shared" si="9"/>
        <v xml:space="preserve"> </v>
      </c>
      <c r="K7" s="217" t="str">
        <f t="shared" si="9"/>
        <v xml:space="preserve"> </v>
      </c>
      <c r="L7" s="217" t="str">
        <f t="shared" si="9"/>
        <v xml:space="preserve"> </v>
      </c>
      <c r="M7" s="217" t="str">
        <f t="shared" si="9"/>
        <v xml:space="preserve"> </v>
      </c>
      <c r="N7" s="217" t="str">
        <f t="shared" ref="N7:AE7" si="10" xml:space="preserve"> IF(ISNUMBER(N20), N$2 * $O$1 / N20, " ")</f>
        <v xml:space="preserve"> </v>
      </c>
      <c r="O7" s="217" t="str">
        <f t="shared" si="10"/>
        <v xml:space="preserve"> </v>
      </c>
      <c r="P7" s="217" t="str">
        <f t="shared" si="10"/>
        <v xml:space="preserve"> </v>
      </c>
      <c r="Q7" s="217" t="str">
        <f t="shared" si="10"/>
        <v xml:space="preserve"> </v>
      </c>
      <c r="R7" s="217" t="str">
        <f t="shared" si="10"/>
        <v xml:space="preserve"> </v>
      </c>
      <c r="S7" s="217" t="str">
        <f t="shared" si="10"/>
        <v xml:space="preserve"> </v>
      </c>
      <c r="T7" s="217" t="str">
        <f t="shared" si="10"/>
        <v xml:space="preserve"> </v>
      </c>
      <c r="U7" s="217" t="str">
        <f t="shared" si="10"/>
        <v xml:space="preserve"> </v>
      </c>
      <c r="V7" s="217" t="str">
        <f t="shared" si="10"/>
        <v xml:space="preserve"> </v>
      </c>
      <c r="W7" s="217" t="str">
        <f t="shared" si="10"/>
        <v xml:space="preserve"> </v>
      </c>
      <c r="X7" s="217" t="str">
        <f t="shared" si="10"/>
        <v xml:space="preserve"> </v>
      </c>
      <c r="Y7" s="217" t="str">
        <f t="shared" si="10"/>
        <v xml:space="preserve"> </v>
      </c>
      <c r="Z7" s="217" t="str">
        <f t="shared" si="10"/>
        <v xml:space="preserve"> </v>
      </c>
      <c r="AA7" s="217" t="str">
        <f t="shared" si="10"/>
        <v xml:space="preserve"> </v>
      </c>
      <c r="AB7" s="217" t="str">
        <f t="shared" si="10"/>
        <v xml:space="preserve"> </v>
      </c>
      <c r="AC7" s="217" t="str">
        <f t="shared" si="10"/>
        <v xml:space="preserve"> </v>
      </c>
      <c r="AD7" s="217" t="str">
        <f t="shared" si="10"/>
        <v xml:space="preserve"> </v>
      </c>
      <c r="AE7" s="218" t="str">
        <f t="shared" si="10"/>
        <v xml:space="preserve"> </v>
      </c>
      <c r="AF7" s="206"/>
      <c r="AG7" s="206"/>
      <c r="AH7" s="206"/>
    </row>
    <row r="8" spans="1:46" ht="24" customHeight="1" x14ac:dyDescent="0.2">
      <c r="A8" s="101">
        <f t="shared" si="0"/>
        <v>0</v>
      </c>
      <c r="B8" s="217" t="str">
        <f t="shared" ref="B8:M8" si="11" xml:space="preserve"> IF(ISNUMBER(B21), B$2 * $O$1 / B21, " ")</f>
        <v xml:space="preserve"> </v>
      </c>
      <c r="C8" s="217" t="str">
        <f t="shared" si="11"/>
        <v xml:space="preserve"> </v>
      </c>
      <c r="D8" s="217" t="str">
        <f t="shared" si="11"/>
        <v xml:space="preserve"> </v>
      </c>
      <c r="E8" s="217" t="str">
        <f t="shared" si="11"/>
        <v xml:space="preserve"> </v>
      </c>
      <c r="F8" s="217" t="str">
        <f t="shared" si="11"/>
        <v xml:space="preserve"> </v>
      </c>
      <c r="G8" s="217" t="str">
        <f t="shared" si="11"/>
        <v xml:space="preserve"> </v>
      </c>
      <c r="H8" s="217" t="str">
        <f t="shared" si="11"/>
        <v xml:space="preserve"> </v>
      </c>
      <c r="I8" s="217" t="str">
        <f t="shared" si="11"/>
        <v xml:space="preserve"> </v>
      </c>
      <c r="J8" s="217" t="str">
        <f t="shared" si="11"/>
        <v xml:space="preserve"> </v>
      </c>
      <c r="K8" s="217" t="str">
        <f t="shared" si="11"/>
        <v xml:space="preserve"> </v>
      </c>
      <c r="L8" s="217" t="str">
        <f t="shared" si="11"/>
        <v xml:space="preserve"> </v>
      </c>
      <c r="M8" s="217" t="str">
        <f t="shared" si="11"/>
        <v xml:space="preserve"> </v>
      </c>
      <c r="N8" s="217" t="str">
        <f t="shared" ref="N8:AE8" si="12" xml:space="preserve"> IF(ISNUMBER(N21), N$2 * $O$1 / N21, " ")</f>
        <v xml:space="preserve"> </v>
      </c>
      <c r="O8" s="217" t="str">
        <f t="shared" si="12"/>
        <v xml:space="preserve"> </v>
      </c>
      <c r="P8" s="217" t="str">
        <f t="shared" si="12"/>
        <v xml:space="preserve"> </v>
      </c>
      <c r="Q8" s="217" t="str">
        <f t="shared" si="12"/>
        <v xml:space="preserve"> </v>
      </c>
      <c r="R8" s="217" t="str">
        <f t="shared" si="12"/>
        <v xml:space="preserve"> </v>
      </c>
      <c r="S8" s="217" t="str">
        <f t="shared" si="12"/>
        <v xml:space="preserve"> </v>
      </c>
      <c r="T8" s="217" t="str">
        <f t="shared" si="12"/>
        <v xml:space="preserve"> </v>
      </c>
      <c r="U8" s="217" t="str">
        <f t="shared" si="12"/>
        <v xml:space="preserve"> </v>
      </c>
      <c r="V8" s="217" t="str">
        <f t="shared" si="12"/>
        <v xml:space="preserve"> </v>
      </c>
      <c r="W8" s="217" t="str">
        <f t="shared" si="12"/>
        <v xml:space="preserve"> </v>
      </c>
      <c r="X8" s="217" t="str">
        <f t="shared" si="12"/>
        <v xml:space="preserve"> </v>
      </c>
      <c r="Y8" s="217" t="str">
        <f t="shared" si="12"/>
        <v xml:space="preserve"> </v>
      </c>
      <c r="Z8" s="217" t="str">
        <f t="shared" si="12"/>
        <v xml:space="preserve"> </v>
      </c>
      <c r="AA8" s="217" t="str">
        <f t="shared" si="12"/>
        <v xml:space="preserve"> </v>
      </c>
      <c r="AB8" s="217" t="str">
        <f t="shared" si="12"/>
        <v xml:space="preserve"> </v>
      </c>
      <c r="AC8" s="217" t="str">
        <f t="shared" si="12"/>
        <v xml:space="preserve"> </v>
      </c>
      <c r="AD8" s="217" t="str">
        <f t="shared" si="12"/>
        <v xml:space="preserve"> </v>
      </c>
      <c r="AE8" s="218" t="str">
        <f t="shared" si="12"/>
        <v xml:space="preserve"> </v>
      </c>
      <c r="AF8" s="206"/>
      <c r="AG8" s="206"/>
      <c r="AH8" s="206"/>
    </row>
    <row r="9" spans="1:46" ht="24" customHeight="1" thickBot="1" x14ac:dyDescent="0.25">
      <c r="A9" s="118" t="str">
        <f t="shared" si="0"/>
        <v>Total Project</v>
      </c>
      <c r="B9" s="219" t="str">
        <f t="shared" ref="B9:M9" si="13" xml:space="preserve"> IF(ISNUMBER(B22), B$2 * $O$1 / B22, " ")</f>
        <v xml:space="preserve"> </v>
      </c>
      <c r="C9" s="219" t="str">
        <f t="shared" si="13"/>
        <v xml:space="preserve"> </v>
      </c>
      <c r="D9" s="219" t="str">
        <f t="shared" si="13"/>
        <v xml:space="preserve"> </v>
      </c>
      <c r="E9" s="219" t="str">
        <f t="shared" si="13"/>
        <v xml:space="preserve"> </v>
      </c>
      <c r="F9" s="219" t="str">
        <f t="shared" si="13"/>
        <v xml:space="preserve"> </v>
      </c>
      <c r="G9" s="219" t="str">
        <f t="shared" si="13"/>
        <v xml:space="preserve"> </v>
      </c>
      <c r="H9" s="219" t="str">
        <f t="shared" si="13"/>
        <v xml:space="preserve"> </v>
      </c>
      <c r="I9" s="219" t="str">
        <f t="shared" si="13"/>
        <v xml:space="preserve"> </v>
      </c>
      <c r="J9" s="219" t="str">
        <f t="shared" si="13"/>
        <v xml:space="preserve"> </v>
      </c>
      <c r="K9" s="219" t="str">
        <f t="shared" si="13"/>
        <v xml:space="preserve"> </v>
      </c>
      <c r="L9" s="219" t="str">
        <f t="shared" si="13"/>
        <v xml:space="preserve"> </v>
      </c>
      <c r="M9" s="219" t="str">
        <f t="shared" si="13"/>
        <v xml:space="preserve"> </v>
      </c>
      <c r="N9" s="220" t="str">
        <f t="shared" ref="N9:AE9" si="14" xml:space="preserve"> IF(ISNUMBER(N22), N$2 * $O$1 / N22, " ")</f>
        <v xml:space="preserve"> </v>
      </c>
      <c r="O9" s="220" t="str">
        <f t="shared" si="14"/>
        <v xml:space="preserve"> </v>
      </c>
      <c r="P9" s="220" t="str">
        <f t="shared" si="14"/>
        <v xml:space="preserve"> </v>
      </c>
      <c r="Q9" s="220" t="str">
        <f t="shared" si="14"/>
        <v xml:space="preserve"> </v>
      </c>
      <c r="R9" s="220" t="str">
        <f t="shared" si="14"/>
        <v xml:space="preserve"> </v>
      </c>
      <c r="S9" s="220" t="str">
        <f t="shared" si="14"/>
        <v xml:space="preserve"> </v>
      </c>
      <c r="T9" s="220" t="str">
        <f t="shared" si="14"/>
        <v xml:space="preserve"> </v>
      </c>
      <c r="U9" s="220" t="str">
        <f t="shared" si="14"/>
        <v xml:space="preserve"> </v>
      </c>
      <c r="V9" s="220" t="str">
        <f t="shared" si="14"/>
        <v xml:space="preserve"> </v>
      </c>
      <c r="W9" s="220" t="str">
        <f t="shared" si="14"/>
        <v xml:space="preserve"> </v>
      </c>
      <c r="X9" s="220" t="str">
        <f t="shared" si="14"/>
        <v xml:space="preserve"> </v>
      </c>
      <c r="Y9" s="220" t="str">
        <f t="shared" si="14"/>
        <v xml:space="preserve"> </v>
      </c>
      <c r="Z9" s="220" t="str">
        <f t="shared" si="14"/>
        <v xml:space="preserve"> </v>
      </c>
      <c r="AA9" s="220" t="str">
        <f t="shared" si="14"/>
        <v xml:space="preserve"> </v>
      </c>
      <c r="AB9" s="220" t="str">
        <f t="shared" si="14"/>
        <v xml:space="preserve"> </v>
      </c>
      <c r="AC9" s="220" t="str">
        <f t="shared" si="14"/>
        <v xml:space="preserve"> </v>
      </c>
      <c r="AD9" s="220" t="str">
        <f t="shared" si="14"/>
        <v xml:space="preserve"> </v>
      </c>
      <c r="AE9" s="221" t="str">
        <f t="shared" si="14"/>
        <v xml:space="preserve"> </v>
      </c>
      <c r="AF9" s="206"/>
      <c r="AG9" s="206"/>
      <c r="AH9" s="206"/>
    </row>
    <row r="10" spans="1:46" ht="21" customHeight="1" thickTop="1" x14ac:dyDescent="0.2">
      <c r="A10" s="268" t="s">
        <v>92</v>
      </c>
      <c r="B10" s="269"/>
      <c r="C10" s="269"/>
      <c r="D10" s="269"/>
      <c r="E10" s="269"/>
      <c r="F10" s="269"/>
      <c r="G10" s="269"/>
      <c r="H10" s="269"/>
      <c r="I10" s="269"/>
      <c r="J10" s="269"/>
      <c r="K10" s="269"/>
      <c r="L10" s="269"/>
      <c r="M10" s="270"/>
    </row>
    <row r="11" spans="1:46" ht="21" customHeight="1" x14ac:dyDescent="0.2">
      <c r="A11" s="249" t="s">
        <v>99</v>
      </c>
      <c r="B11" s="250"/>
      <c r="C11" s="250"/>
      <c r="D11" s="250"/>
      <c r="E11" s="250"/>
      <c r="F11" s="250"/>
      <c r="G11" s="250"/>
      <c r="H11" s="250"/>
      <c r="I11" s="250"/>
      <c r="J11" s="250"/>
      <c r="K11" s="250"/>
      <c r="L11" s="250"/>
      <c r="M11" s="251"/>
    </row>
    <row r="12" spans="1:46" ht="21" customHeight="1" x14ac:dyDescent="0.2">
      <c r="A12" s="249" t="s">
        <v>100</v>
      </c>
      <c r="B12" s="252"/>
      <c r="C12" s="252"/>
      <c r="D12" s="252"/>
      <c r="E12" s="252"/>
      <c r="F12" s="252"/>
      <c r="G12" s="252"/>
      <c r="H12" s="252"/>
      <c r="I12" s="252"/>
      <c r="J12" s="252"/>
      <c r="K12" s="252"/>
      <c r="L12" s="252"/>
      <c r="M12" s="253"/>
    </row>
    <row r="13" spans="1:46" ht="21" customHeight="1" thickBot="1" x14ac:dyDescent="0.25">
      <c r="A13" s="272" t="s">
        <v>101</v>
      </c>
      <c r="B13" s="255"/>
      <c r="C13" s="255"/>
      <c r="D13" s="255"/>
      <c r="E13" s="255"/>
      <c r="F13" s="255"/>
      <c r="G13" s="255"/>
      <c r="H13" s="255"/>
      <c r="I13" s="255"/>
      <c r="J13" s="255"/>
      <c r="K13" s="255"/>
      <c r="L13" s="255"/>
      <c r="M13" s="256"/>
    </row>
    <row r="14" spans="1:46" ht="34.5" customHeight="1" thickTop="1" x14ac:dyDescent="0.2">
      <c r="A14" s="352" t="s">
        <v>46</v>
      </c>
      <c r="B14" s="358" t="s">
        <v>55</v>
      </c>
      <c r="C14" s="359"/>
      <c r="D14" s="359"/>
      <c r="E14" s="359"/>
      <c r="F14" s="359"/>
      <c r="G14" s="359"/>
      <c r="H14" s="359"/>
      <c r="I14" s="359"/>
      <c r="J14" s="359"/>
      <c r="K14" s="359"/>
      <c r="L14" s="359"/>
      <c r="M14" s="360"/>
    </row>
    <row r="15" spans="1:46" ht="24" customHeight="1" thickBot="1" x14ac:dyDescent="0.25">
      <c r="A15" s="357"/>
      <c r="B15" s="93">
        <v>1</v>
      </c>
      <c r="C15" s="94">
        <v>2</v>
      </c>
      <c r="D15" s="94">
        <v>3</v>
      </c>
      <c r="E15" s="94">
        <v>4</v>
      </c>
      <c r="F15" s="94">
        <v>5</v>
      </c>
      <c r="G15" s="94">
        <v>6</v>
      </c>
      <c r="H15" s="94">
        <v>7</v>
      </c>
      <c r="I15" s="94">
        <v>8</v>
      </c>
      <c r="J15" s="94">
        <v>9</v>
      </c>
      <c r="K15" s="94">
        <v>10</v>
      </c>
      <c r="L15" s="94">
        <v>11</v>
      </c>
      <c r="M15" s="204">
        <v>12</v>
      </c>
      <c r="N15" s="94">
        <v>13</v>
      </c>
      <c r="O15" s="94">
        <v>14</v>
      </c>
      <c r="P15" s="94">
        <v>15</v>
      </c>
      <c r="Q15" s="94">
        <v>16</v>
      </c>
      <c r="R15" s="94">
        <v>17</v>
      </c>
      <c r="S15" s="94">
        <v>18</v>
      </c>
      <c r="T15" s="94">
        <v>19</v>
      </c>
      <c r="U15" s="94">
        <v>20</v>
      </c>
      <c r="V15" s="94">
        <v>21</v>
      </c>
      <c r="W15" s="94">
        <v>22</v>
      </c>
      <c r="X15" s="94">
        <v>23</v>
      </c>
      <c r="Y15" s="94">
        <v>24</v>
      </c>
      <c r="Z15" s="94">
        <v>25</v>
      </c>
      <c r="AA15" s="94">
        <v>26</v>
      </c>
      <c r="AB15" s="94">
        <v>27</v>
      </c>
      <c r="AC15" s="94">
        <v>28</v>
      </c>
      <c r="AD15" s="94">
        <v>29</v>
      </c>
      <c r="AE15" s="95">
        <v>30</v>
      </c>
      <c r="AF15" s="205"/>
      <c r="AG15" s="205"/>
      <c r="AH15" s="205"/>
      <c r="AI15" s="205"/>
      <c r="AJ15" s="205"/>
      <c r="AK15" s="205"/>
      <c r="AL15" s="205"/>
      <c r="AM15" s="205"/>
      <c r="AN15" s="205"/>
      <c r="AO15" s="205"/>
      <c r="AP15" s="205"/>
      <c r="AQ15" s="205"/>
      <c r="AR15" s="205"/>
      <c r="AS15" s="205"/>
      <c r="AT15" s="205"/>
    </row>
    <row r="16" spans="1:46" ht="24" customHeight="1" x14ac:dyDescent="0.2">
      <c r="A16" s="229"/>
      <c r="B16" s="230"/>
      <c r="C16" s="231"/>
      <c r="D16" s="232"/>
      <c r="E16" s="232"/>
      <c r="F16" s="232"/>
      <c r="G16" s="232"/>
      <c r="H16" s="232"/>
      <c r="I16" s="232"/>
      <c r="J16" s="232"/>
      <c r="K16" s="232"/>
      <c r="L16" s="232"/>
      <c r="M16" s="233"/>
      <c r="N16" s="231"/>
      <c r="O16" s="231"/>
      <c r="P16" s="231"/>
      <c r="Q16" s="231"/>
      <c r="R16" s="231"/>
      <c r="S16" s="231"/>
      <c r="T16" s="231"/>
      <c r="U16" s="231"/>
      <c r="V16" s="231"/>
      <c r="W16" s="231"/>
      <c r="X16" s="231"/>
      <c r="Y16" s="231"/>
      <c r="Z16" s="231"/>
      <c r="AA16" s="231"/>
      <c r="AB16" s="231"/>
      <c r="AC16" s="231"/>
      <c r="AD16" s="231"/>
      <c r="AE16" s="234"/>
      <c r="AF16" s="206"/>
      <c r="AG16" s="206"/>
      <c r="AH16" s="206"/>
      <c r="AI16" s="206"/>
      <c r="AJ16" s="206"/>
      <c r="AK16" s="206"/>
      <c r="AL16" s="206"/>
      <c r="AM16" s="206"/>
      <c r="AN16" s="206"/>
      <c r="AO16" s="206"/>
      <c r="AP16" s="206"/>
      <c r="AQ16" s="206"/>
      <c r="AR16" s="206"/>
      <c r="AS16" s="206"/>
      <c r="AT16" s="206"/>
    </row>
    <row r="17" spans="1:46" ht="24" customHeight="1" x14ac:dyDescent="0.2">
      <c r="A17" s="235"/>
      <c r="B17" s="236"/>
      <c r="C17" s="232"/>
      <c r="D17" s="232"/>
      <c r="E17" s="232"/>
      <c r="F17" s="232"/>
      <c r="G17" s="232"/>
      <c r="H17" s="232"/>
      <c r="I17" s="232"/>
      <c r="J17" s="232"/>
      <c r="K17" s="232"/>
      <c r="L17" s="232"/>
      <c r="M17" s="237"/>
      <c r="N17" s="232"/>
      <c r="O17" s="232"/>
      <c r="P17" s="232"/>
      <c r="Q17" s="232"/>
      <c r="R17" s="232"/>
      <c r="S17" s="232"/>
      <c r="T17" s="232"/>
      <c r="U17" s="232"/>
      <c r="V17" s="232"/>
      <c r="W17" s="232"/>
      <c r="X17" s="232"/>
      <c r="Y17" s="232"/>
      <c r="Z17" s="232"/>
      <c r="AA17" s="232"/>
      <c r="AB17" s="232"/>
      <c r="AC17" s="232"/>
      <c r="AD17" s="232"/>
      <c r="AE17" s="238"/>
      <c r="AF17" s="206"/>
      <c r="AG17" s="206"/>
      <c r="AH17" s="206"/>
      <c r="AI17" s="206"/>
      <c r="AJ17" s="206"/>
      <c r="AK17" s="206"/>
      <c r="AL17" s="206"/>
      <c r="AM17" s="206"/>
      <c r="AN17" s="206"/>
      <c r="AO17" s="206"/>
      <c r="AP17" s="206"/>
      <c r="AQ17" s="206"/>
      <c r="AR17" s="206"/>
      <c r="AS17" s="206"/>
      <c r="AT17" s="206"/>
    </row>
    <row r="18" spans="1:46" ht="24" customHeight="1" x14ac:dyDescent="0.2">
      <c r="A18" s="239"/>
      <c r="B18" s="236"/>
      <c r="C18" s="240"/>
      <c r="D18" s="240"/>
      <c r="E18" s="240"/>
      <c r="F18" s="240"/>
      <c r="G18" s="240"/>
      <c r="H18" s="240"/>
      <c r="I18" s="240"/>
      <c r="J18" s="240"/>
      <c r="K18" s="240"/>
      <c r="L18" s="240"/>
      <c r="M18" s="241"/>
      <c r="N18" s="240"/>
      <c r="O18" s="240"/>
      <c r="P18" s="240"/>
      <c r="Q18" s="240"/>
      <c r="R18" s="240"/>
      <c r="S18" s="240"/>
      <c r="T18" s="240"/>
      <c r="U18" s="240"/>
      <c r="V18" s="240"/>
      <c r="W18" s="240"/>
      <c r="X18" s="240"/>
      <c r="Y18" s="240"/>
      <c r="Z18" s="240"/>
      <c r="AA18" s="240"/>
      <c r="AB18" s="240"/>
      <c r="AC18" s="240"/>
      <c r="AD18" s="240"/>
      <c r="AE18" s="242"/>
      <c r="AF18" s="206"/>
      <c r="AG18" s="206"/>
      <c r="AH18" s="206"/>
      <c r="AI18" s="206"/>
      <c r="AJ18" s="206"/>
      <c r="AK18" s="206"/>
      <c r="AL18" s="206"/>
      <c r="AM18" s="206"/>
      <c r="AN18" s="206"/>
      <c r="AO18" s="206"/>
      <c r="AP18" s="206"/>
      <c r="AQ18" s="206"/>
      <c r="AR18" s="206"/>
      <c r="AS18" s="206"/>
      <c r="AT18" s="206"/>
    </row>
    <row r="19" spans="1:46" ht="24" customHeight="1" x14ac:dyDescent="0.2">
      <c r="A19" s="239"/>
      <c r="B19" s="236"/>
      <c r="C19" s="240"/>
      <c r="D19" s="240"/>
      <c r="E19" s="240"/>
      <c r="F19" s="240"/>
      <c r="G19" s="240"/>
      <c r="H19" s="240"/>
      <c r="I19" s="240"/>
      <c r="J19" s="240"/>
      <c r="K19" s="240"/>
      <c r="L19" s="240"/>
      <c r="M19" s="241"/>
      <c r="N19" s="240"/>
      <c r="O19" s="240"/>
      <c r="P19" s="240"/>
      <c r="Q19" s="240"/>
      <c r="R19" s="240"/>
      <c r="S19" s="240"/>
      <c r="T19" s="240"/>
      <c r="U19" s="240"/>
      <c r="V19" s="240"/>
      <c r="W19" s="240"/>
      <c r="X19" s="240"/>
      <c r="Y19" s="240"/>
      <c r="Z19" s="240"/>
      <c r="AA19" s="240"/>
      <c r="AB19" s="240"/>
      <c r="AC19" s="240"/>
      <c r="AD19" s="240"/>
      <c r="AE19" s="242"/>
      <c r="AF19" s="206"/>
      <c r="AG19" s="206"/>
      <c r="AH19" s="206"/>
      <c r="AI19" s="206"/>
      <c r="AJ19" s="206"/>
      <c r="AK19" s="206"/>
      <c r="AL19" s="206"/>
      <c r="AM19" s="206"/>
      <c r="AN19" s="206"/>
      <c r="AO19" s="206"/>
      <c r="AP19" s="206"/>
      <c r="AQ19" s="206"/>
      <c r="AR19" s="206"/>
      <c r="AS19" s="206"/>
      <c r="AT19" s="206"/>
    </row>
    <row r="20" spans="1:46" ht="24" customHeight="1" x14ac:dyDescent="0.2">
      <c r="A20" s="239"/>
      <c r="B20" s="236"/>
      <c r="C20" s="240"/>
      <c r="D20" s="240"/>
      <c r="E20" s="240"/>
      <c r="F20" s="240"/>
      <c r="G20" s="240"/>
      <c r="H20" s="240"/>
      <c r="I20" s="240"/>
      <c r="J20" s="240"/>
      <c r="K20" s="240"/>
      <c r="L20" s="240"/>
      <c r="M20" s="241"/>
      <c r="N20" s="240"/>
      <c r="O20" s="240"/>
      <c r="P20" s="240"/>
      <c r="Q20" s="240"/>
      <c r="R20" s="240"/>
      <c r="S20" s="240"/>
      <c r="T20" s="240"/>
      <c r="U20" s="240"/>
      <c r="V20" s="240"/>
      <c r="W20" s="240"/>
      <c r="X20" s="240"/>
      <c r="Y20" s="240"/>
      <c r="Z20" s="240"/>
      <c r="AA20" s="240"/>
      <c r="AB20" s="240"/>
      <c r="AC20" s="240"/>
      <c r="AD20" s="240"/>
      <c r="AE20" s="242"/>
      <c r="AF20" s="206"/>
      <c r="AG20" s="206"/>
      <c r="AH20" s="206"/>
      <c r="AI20" s="206"/>
      <c r="AJ20" s="206"/>
      <c r="AK20" s="206"/>
      <c r="AL20" s="206"/>
      <c r="AM20" s="206"/>
      <c r="AN20" s="206"/>
      <c r="AO20" s="206"/>
      <c r="AP20" s="206"/>
      <c r="AQ20" s="206"/>
      <c r="AR20" s="206"/>
      <c r="AS20" s="206"/>
      <c r="AT20" s="206"/>
    </row>
    <row r="21" spans="1:46" ht="24" customHeight="1" x14ac:dyDescent="0.2">
      <c r="A21" s="239"/>
      <c r="B21" s="236"/>
      <c r="C21" s="240"/>
      <c r="D21" s="240"/>
      <c r="E21" s="240"/>
      <c r="F21" s="240"/>
      <c r="G21" s="240"/>
      <c r="H21" s="240"/>
      <c r="I21" s="240"/>
      <c r="J21" s="240"/>
      <c r="K21" s="240"/>
      <c r="L21" s="240"/>
      <c r="M21" s="241"/>
      <c r="N21" s="240"/>
      <c r="O21" s="240"/>
      <c r="P21" s="240"/>
      <c r="Q21" s="240"/>
      <c r="R21" s="240"/>
      <c r="S21" s="240"/>
      <c r="T21" s="240"/>
      <c r="U21" s="240"/>
      <c r="V21" s="240"/>
      <c r="W21" s="240"/>
      <c r="X21" s="240"/>
      <c r="Y21" s="240"/>
      <c r="Z21" s="240"/>
      <c r="AA21" s="240"/>
      <c r="AB21" s="240"/>
      <c r="AC21" s="240"/>
      <c r="AD21" s="240"/>
      <c r="AE21" s="242"/>
      <c r="AF21" s="206"/>
      <c r="AG21" s="206"/>
      <c r="AH21" s="206"/>
      <c r="AI21" s="206"/>
      <c r="AJ21" s="206"/>
      <c r="AK21" s="206"/>
      <c r="AL21" s="206"/>
      <c r="AM21" s="206"/>
      <c r="AN21" s="206"/>
      <c r="AO21" s="206"/>
      <c r="AP21" s="206"/>
      <c r="AQ21" s="206"/>
      <c r="AR21" s="206"/>
      <c r="AS21" s="206"/>
      <c r="AT21" s="206"/>
    </row>
    <row r="22" spans="1:46" ht="24" customHeight="1" thickBot="1" x14ac:dyDescent="0.25">
      <c r="A22" s="351" t="s">
        <v>54</v>
      </c>
      <c r="B22" s="275" t="e">
        <v>#N/A</v>
      </c>
      <c r="C22" s="243" t="e">
        <v>#N/A</v>
      </c>
      <c r="D22" s="243" t="e">
        <v>#N/A</v>
      </c>
      <c r="E22" s="243" t="e">
        <v>#N/A</v>
      </c>
      <c r="F22" s="243" t="e">
        <v>#N/A</v>
      </c>
      <c r="G22" s="243" t="e">
        <v>#N/A</v>
      </c>
      <c r="H22" s="243" t="e">
        <v>#N/A</v>
      </c>
      <c r="I22" s="243" t="e">
        <v>#N/A</v>
      </c>
      <c r="J22" s="243" t="e">
        <v>#N/A</v>
      </c>
      <c r="K22" s="243" t="e">
        <v>#N/A</v>
      </c>
      <c r="L22" s="243" t="e">
        <v>#N/A</v>
      </c>
      <c r="M22" s="243" t="e">
        <v>#N/A</v>
      </c>
      <c r="N22" s="243" t="e">
        <v>#N/A</v>
      </c>
      <c r="O22" s="243" t="e">
        <v>#N/A</v>
      </c>
      <c r="P22" s="243" t="e">
        <v>#N/A</v>
      </c>
      <c r="Q22" s="243" t="e">
        <v>#N/A</v>
      </c>
      <c r="R22" s="243" t="e">
        <v>#N/A</v>
      </c>
      <c r="S22" s="243" t="e">
        <v>#N/A</v>
      </c>
      <c r="T22" s="243" t="e">
        <v>#N/A</v>
      </c>
      <c r="U22" s="243" t="e">
        <v>#N/A</v>
      </c>
      <c r="V22" s="243" t="e">
        <v>#N/A</v>
      </c>
      <c r="W22" s="243" t="e">
        <v>#N/A</v>
      </c>
      <c r="X22" s="243" t="e">
        <v>#N/A</v>
      </c>
      <c r="Y22" s="243" t="e">
        <v>#N/A</v>
      </c>
      <c r="Z22" s="243" t="e">
        <v>#N/A</v>
      </c>
      <c r="AA22" s="243" t="e">
        <v>#N/A</v>
      </c>
      <c r="AB22" s="243" t="e">
        <v>#N/A</v>
      </c>
      <c r="AC22" s="243" t="e">
        <v>#N/A</v>
      </c>
      <c r="AD22" s="243" t="e">
        <v>#N/A</v>
      </c>
      <c r="AE22" s="244" t="e">
        <v>#N/A</v>
      </c>
      <c r="AF22" s="206"/>
      <c r="AG22" s="206"/>
      <c r="AH22" s="206"/>
      <c r="AI22" s="206"/>
      <c r="AJ22" s="206"/>
      <c r="AK22" s="206"/>
      <c r="AL22" s="206"/>
      <c r="AM22" s="206"/>
      <c r="AN22" s="206"/>
      <c r="AO22" s="206"/>
      <c r="AP22" s="206"/>
      <c r="AQ22" s="206"/>
      <c r="AR22" s="206"/>
      <c r="AS22" s="206"/>
      <c r="AT22" s="206"/>
    </row>
    <row r="23" spans="1:46" ht="21" customHeight="1" thickTop="1" x14ac:dyDescent="0.2">
      <c r="A23" s="257" t="s">
        <v>93</v>
      </c>
      <c r="B23" s="258"/>
      <c r="C23" s="258"/>
      <c r="D23" s="258"/>
      <c r="E23" s="258"/>
      <c r="F23" s="258"/>
      <c r="G23" s="258"/>
      <c r="H23" s="258"/>
      <c r="I23" s="258"/>
      <c r="J23" s="258"/>
      <c r="K23" s="258"/>
      <c r="L23" s="258"/>
      <c r="M23" s="259"/>
    </row>
    <row r="24" spans="1:46" ht="21" customHeight="1" x14ac:dyDescent="0.2">
      <c r="A24" s="249" t="s">
        <v>94</v>
      </c>
      <c r="B24" s="260"/>
      <c r="C24" s="260"/>
      <c r="D24" s="260"/>
      <c r="E24" s="260"/>
      <c r="F24" s="260"/>
      <c r="G24" s="260"/>
      <c r="H24" s="260"/>
      <c r="I24" s="260"/>
      <c r="J24" s="260"/>
      <c r="K24" s="260"/>
      <c r="L24" s="260"/>
      <c r="M24" s="251"/>
    </row>
    <row r="25" spans="1:46" ht="21" customHeight="1" x14ac:dyDescent="0.2">
      <c r="A25" s="249" t="s">
        <v>95</v>
      </c>
      <c r="B25" s="260"/>
      <c r="C25" s="260"/>
      <c r="D25" s="260"/>
      <c r="E25" s="260"/>
      <c r="F25" s="260"/>
      <c r="G25" s="260"/>
      <c r="H25" s="260"/>
      <c r="I25" s="260"/>
      <c r="J25" s="260"/>
      <c r="K25" s="260"/>
      <c r="L25" s="260"/>
      <c r="M25" s="251"/>
    </row>
    <row r="26" spans="1:46" ht="21" customHeight="1" thickBot="1" x14ac:dyDescent="0.25">
      <c r="A26" s="254"/>
      <c r="B26" s="255"/>
      <c r="C26" s="255"/>
      <c r="D26" s="255"/>
      <c r="E26" s="255"/>
      <c r="F26" s="255"/>
      <c r="G26" s="255"/>
      <c r="H26" s="255"/>
      <c r="I26" s="255"/>
      <c r="J26" s="255"/>
      <c r="K26" s="255"/>
      <c r="L26" s="255"/>
      <c r="M26" s="256"/>
    </row>
    <row r="27" spans="1:46" ht="34.5" customHeight="1" thickTop="1" x14ac:dyDescent="0.2">
      <c r="A27" s="352" t="s">
        <v>46</v>
      </c>
      <c r="B27" s="165" t="s">
        <v>62</v>
      </c>
      <c r="C27" s="152"/>
      <c r="D27" s="152"/>
      <c r="E27" s="152"/>
      <c r="F27" s="152"/>
      <c r="G27" s="152"/>
      <c r="H27" s="152"/>
      <c r="I27" s="152"/>
      <c r="J27" s="152"/>
      <c r="K27" s="152"/>
      <c r="L27" s="152"/>
      <c r="M27" s="166"/>
    </row>
    <row r="28" spans="1:46" ht="24" customHeight="1" thickBot="1" x14ac:dyDescent="0.25">
      <c r="A28" s="357"/>
      <c r="B28" s="148">
        <v>1</v>
      </c>
      <c r="C28" s="149">
        <v>2</v>
      </c>
      <c r="D28" s="150">
        <v>3</v>
      </c>
      <c r="E28" s="150">
        <v>4</v>
      </c>
      <c r="F28" s="150">
        <v>5</v>
      </c>
      <c r="G28" s="150">
        <v>6</v>
      </c>
      <c r="H28" s="150">
        <v>7</v>
      </c>
      <c r="I28" s="150">
        <v>8</v>
      </c>
      <c r="J28" s="150">
        <v>9</v>
      </c>
      <c r="K28" s="150">
        <v>10</v>
      </c>
      <c r="L28" s="150">
        <v>11</v>
      </c>
      <c r="M28" s="207">
        <v>12</v>
      </c>
      <c r="N28" s="150">
        <v>13</v>
      </c>
      <c r="O28" s="150">
        <v>14</v>
      </c>
      <c r="P28" s="150">
        <v>15</v>
      </c>
      <c r="Q28" s="150">
        <v>16</v>
      </c>
      <c r="R28" s="150">
        <v>17</v>
      </c>
      <c r="S28" s="150">
        <v>18</v>
      </c>
      <c r="T28" s="150">
        <v>19</v>
      </c>
      <c r="U28" s="150">
        <v>20</v>
      </c>
      <c r="V28" s="150">
        <v>21</v>
      </c>
      <c r="W28" s="150">
        <v>22</v>
      </c>
      <c r="X28" s="150">
        <v>23</v>
      </c>
      <c r="Y28" s="150">
        <v>24</v>
      </c>
      <c r="Z28" s="150">
        <v>25</v>
      </c>
      <c r="AA28" s="150">
        <v>26</v>
      </c>
      <c r="AB28" s="150">
        <v>27</v>
      </c>
      <c r="AC28" s="150">
        <v>28</v>
      </c>
      <c r="AD28" s="150">
        <v>29</v>
      </c>
      <c r="AE28" s="151">
        <v>30</v>
      </c>
    </row>
    <row r="29" spans="1:46" ht="24" customHeight="1" x14ac:dyDescent="0.2">
      <c r="A29" s="96">
        <f t="shared" ref="A29:A34" si="15">A16</f>
        <v>0</v>
      </c>
      <c r="B29" s="167" t="str">
        <f t="shared" ref="B29:B34" si="16">B3</f>
        <v xml:space="preserve"> </v>
      </c>
      <c r="C29" s="168" t="str">
        <f ca="1" xml:space="preserve"> IF(ISNUMBER(C3), IF(COUNT(B$29:B$34) = 0, C3, IF((C3 - OFFSET(B$2,B$37,0)) &lt;= 0, "XX", C3 - OFFSET(B$2,B$37,0))), " ")</f>
        <v xml:space="preserve"> </v>
      </c>
      <c r="D29" s="222" t="str">
        <f t="shared" ref="D29:AE34" ca="1" si="17" xml:space="preserve"> IF(ISNUMBER(D3), IF(COUNT(C$29:C$34) = 0, D3, IF((D3 - OFFSET(C$2,C$37,0)) &lt;= 0, "XX", D3 - OFFSET(C$2,C$37,0))), " ")</f>
        <v xml:space="preserve"> </v>
      </c>
      <c r="E29" s="222" t="str">
        <f t="shared" ca="1" si="17"/>
        <v xml:space="preserve"> </v>
      </c>
      <c r="F29" s="222" t="str">
        <f t="shared" ca="1" si="17"/>
        <v xml:space="preserve"> </v>
      </c>
      <c r="G29" s="222" t="str">
        <f t="shared" ca="1" si="17"/>
        <v xml:space="preserve"> </v>
      </c>
      <c r="H29" s="222" t="str">
        <f t="shared" ca="1" si="17"/>
        <v xml:space="preserve"> </v>
      </c>
      <c r="I29" s="222" t="str">
        <f t="shared" ca="1" si="17"/>
        <v xml:space="preserve"> </v>
      </c>
      <c r="J29" s="222" t="str">
        <f t="shared" ca="1" si="17"/>
        <v xml:space="preserve"> </v>
      </c>
      <c r="K29" s="222" t="str">
        <f t="shared" ca="1" si="17"/>
        <v xml:space="preserve"> </v>
      </c>
      <c r="L29" s="222" t="str">
        <f t="shared" ca="1" si="17"/>
        <v xml:space="preserve"> </v>
      </c>
      <c r="M29" s="222" t="str">
        <f t="shared" ca="1" si="17"/>
        <v xml:space="preserve"> </v>
      </c>
      <c r="N29" s="222" t="str">
        <f t="shared" ca="1" si="17"/>
        <v xml:space="preserve"> </v>
      </c>
      <c r="O29" s="222" t="str">
        <f t="shared" ca="1" si="17"/>
        <v xml:space="preserve"> </v>
      </c>
      <c r="P29" s="222" t="str">
        <f t="shared" ca="1" si="17"/>
        <v xml:space="preserve"> </v>
      </c>
      <c r="Q29" s="222" t="str">
        <f t="shared" ca="1" si="17"/>
        <v xml:space="preserve"> </v>
      </c>
      <c r="R29" s="222" t="str">
        <f t="shared" ca="1" si="17"/>
        <v xml:space="preserve"> </v>
      </c>
      <c r="S29" s="222" t="str">
        <f t="shared" ca="1" si="17"/>
        <v xml:space="preserve"> </v>
      </c>
      <c r="T29" s="222" t="str">
        <f t="shared" ca="1" si="17"/>
        <v xml:space="preserve"> </v>
      </c>
      <c r="U29" s="222" t="str">
        <f t="shared" ca="1" si="17"/>
        <v xml:space="preserve"> </v>
      </c>
      <c r="V29" s="222" t="str">
        <f t="shared" ca="1" si="17"/>
        <v xml:space="preserve"> </v>
      </c>
      <c r="W29" s="222" t="str">
        <f t="shared" ca="1" si="17"/>
        <v xml:space="preserve"> </v>
      </c>
      <c r="X29" s="222" t="str">
        <f t="shared" ca="1" si="17"/>
        <v xml:space="preserve"> </v>
      </c>
      <c r="Y29" s="222" t="str">
        <f t="shared" ca="1" si="17"/>
        <v xml:space="preserve"> </v>
      </c>
      <c r="Z29" s="222" t="str">
        <f t="shared" ca="1" si="17"/>
        <v xml:space="preserve"> </v>
      </c>
      <c r="AA29" s="222" t="str">
        <f t="shared" ca="1" si="17"/>
        <v xml:space="preserve"> </v>
      </c>
      <c r="AB29" s="222" t="str">
        <f t="shared" ca="1" si="17"/>
        <v xml:space="preserve"> </v>
      </c>
      <c r="AC29" s="222" t="str">
        <f t="shared" ca="1" si="17"/>
        <v xml:space="preserve"> </v>
      </c>
      <c r="AD29" s="222" t="str">
        <f t="shared" ca="1" si="17"/>
        <v xml:space="preserve"> </v>
      </c>
      <c r="AE29" s="223" t="str">
        <f t="shared" ca="1" si="17"/>
        <v xml:space="preserve"> </v>
      </c>
    </row>
    <row r="30" spans="1:46" ht="24" customHeight="1" x14ac:dyDescent="0.2">
      <c r="A30" s="99">
        <f t="shared" si="15"/>
        <v>0</v>
      </c>
      <c r="B30" s="171" t="str">
        <f t="shared" si="16"/>
        <v xml:space="preserve"> </v>
      </c>
      <c r="C30" s="173" t="str">
        <f t="shared" ref="C30:R34" ca="1" si="18" xml:space="preserve"> IF(ISNUMBER(C4), IF(COUNT(B$29:B$34) = 0, C4, IF((C4 - OFFSET(B$2,B$37,0)) &lt;= 0, "XX", C4 - OFFSET(B$2,B$37,0))), " ")</f>
        <v xml:space="preserve"> </v>
      </c>
      <c r="D30" s="173" t="str">
        <f t="shared" ca="1" si="18"/>
        <v xml:space="preserve"> </v>
      </c>
      <c r="E30" s="173" t="str">
        <f t="shared" ca="1" si="18"/>
        <v xml:space="preserve"> </v>
      </c>
      <c r="F30" s="173" t="str">
        <f t="shared" ca="1" si="18"/>
        <v xml:space="preserve"> </v>
      </c>
      <c r="G30" s="173" t="str">
        <f t="shared" ca="1" si="18"/>
        <v xml:space="preserve"> </v>
      </c>
      <c r="H30" s="173" t="str">
        <f t="shared" ca="1" si="18"/>
        <v xml:space="preserve"> </v>
      </c>
      <c r="I30" s="173" t="str">
        <f t="shared" ca="1" si="18"/>
        <v xml:space="preserve"> </v>
      </c>
      <c r="J30" s="173" t="str">
        <f t="shared" ca="1" si="18"/>
        <v xml:space="preserve"> </v>
      </c>
      <c r="K30" s="173" t="str">
        <f t="shared" ca="1" si="18"/>
        <v xml:space="preserve"> </v>
      </c>
      <c r="L30" s="173" t="str">
        <f t="shared" ca="1" si="18"/>
        <v xml:space="preserve"> </v>
      </c>
      <c r="M30" s="173" t="str">
        <f t="shared" ca="1" si="18"/>
        <v xml:space="preserve"> </v>
      </c>
      <c r="N30" s="173" t="str">
        <f t="shared" ca="1" si="18"/>
        <v xml:space="preserve"> </v>
      </c>
      <c r="O30" s="173" t="str">
        <f t="shared" ca="1" si="18"/>
        <v xml:space="preserve"> </v>
      </c>
      <c r="P30" s="173" t="str">
        <f t="shared" ca="1" si="18"/>
        <v xml:space="preserve"> </v>
      </c>
      <c r="Q30" s="173" t="str">
        <f t="shared" ca="1" si="18"/>
        <v xml:space="preserve"> </v>
      </c>
      <c r="R30" s="173" t="str">
        <f t="shared" ca="1" si="18"/>
        <v xml:space="preserve"> </v>
      </c>
      <c r="S30" s="173" t="str">
        <f t="shared" ca="1" si="17"/>
        <v xml:space="preserve"> </v>
      </c>
      <c r="T30" s="173" t="str">
        <f t="shared" ca="1" si="17"/>
        <v xml:space="preserve"> </v>
      </c>
      <c r="U30" s="173" t="str">
        <f t="shared" ca="1" si="17"/>
        <v xml:space="preserve"> </v>
      </c>
      <c r="V30" s="173" t="str">
        <f t="shared" ca="1" si="17"/>
        <v xml:space="preserve"> </v>
      </c>
      <c r="W30" s="173" t="str">
        <f t="shared" ca="1" si="17"/>
        <v xml:space="preserve"> </v>
      </c>
      <c r="X30" s="173" t="str">
        <f t="shared" ca="1" si="17"/>
        <v xml:space="preserve"> </v>
      </c>
      <c r="Y30" s="173" t="str">
        <f t="shared" ca="1" si="17"/>
        <v xml:space="preserve"> </v>
      </c>
      <c r="Z30" s="173" t="str">
        <f t="shared" ca="1" si="17"/>
        <v xml:space="preserve"> </v>
      </c>
      <c r="AA30" s="173" t="str">
        <f t="shared" ca="1" si="17"/>
        <v xml:space="preserve"> </v>
      </c>
      <c r="AB30" s="173" t="str">
        <f t="shared" ca="1" si="17"/>
        <v xml:space="preserve"> </v>
      </c>
      <c r="AC30" s="173" t="str">
        <f t="shared" ca="1" si="17"/>
        <v xml:space="preserve"> </v>
      </c>
      <c r="AD30" s="173" t="str">
        <f t="shared" ca="1" si="17"/>
        <v xml:space="preserve"> </v>
      </c>
      <c r="AE30" s="208" t="str">
        <f t="shared" ca="1" si="17"/>
        <v xml:space="preserve"> </v>
      </c>
    </row>
    <row r="31" spans="1:46" ht="24" customHeight="1" x14ac:dyDescent="0.2">
      <c r="A31" s="101">
        <f t="shared" si="15"/>
        <v>0</v>
      </c>
      <c r="B31" s="171" t="str">
        <f t="shared" si="16"/>
        <v xml:space="preserve"> </v>
      </c>
      <c r="C31" s="173" t="str">
        <f t="shared" ca="1" si="18"/>
        <v xml:space="preserve"> </v>
      </c>
      <c r="D31" s="173" t="str">
        <f t="shared" ca="1" si="17"/>
        <v xml:space="preserve"> </v>
      </c>
      <c r="E31" s="173" t="str">
        <f t="shared" ca="1" si="17"/>
        <v xml:space="preserve"> </v>
      </c>
      <c r="F31" s="173" t="str">
        <f t="shared" ca="1" si="17"/>
        <v xml:space="preserve"> </v>
      </c>
      <c r="G31" s="173" t="str">
        <f t="shared" ca="1" si="17"/>
        <v xml:space="preserve"> </v>
      </c>
      <c r="H31" s="173" t="str">
        <f t="shared" ca="1" si="17"/>
        <v xml:space="preserve"> </v>
      </c>
      <c r="I31" s="173" t="str">
        <f t="shared" ca="1" si="17"/>
        <v xml:space="preserve"> </v>
      </c>
      <c r="J31" s="173" t="str">
        <f t="shared" ca="1" si="17"/>
        <v xml:space="preserve"> </v>
      </c>
      <c r="K31" s="173" t="str">
        <f t="shared" ca="1" si="17"/>
        <v xml:space="preserve"> </v>
      </c>
      <c r="L31" s="173" t="str">
        <f t="shared" ca="1" si="17"/>
        <v xml:space="preserve"> </v>
      </c>
      <c r="M31" s="173" t="str">
        <f t="shared" ca="1" si="17"/>
        <v xml:space="preserve"> </v>
      </c>
      <c r="N31" s="173" t="str">
        <f t="shared" ca="1" si="17"/>
        <v xml:space="preserve"> </v>
      </c>
      <c r="O31" s="173" t="str">
        <f t="shared" ca="1" si="17"/>
        <v xml:space="preserve"> </v>
      </c>
      <c r="P31" s="173" t="str">
        <f t="shared" ca="1" si="17"/>
        <v xml:space="preserve"> </v>
      </c>
      <c r="Q31" s="173" t="str">
        <f t="shared" ca="1" si="17"/>
        <v xml:space="preserve"> </v>
      </c>
      <c r="R31" s="173" t="str">
        <f t="shared" ca="1" si="17"/>
        <v xml:space="preserve"> </v>
      </c>
      <c r="S31" s="173" t="str">
        <f t="shared" ca="1" si="17"/>
        <v xml:space="preserve"> </v>
      </c>
      <c r="T31" s="173" t="str">
        <f t="shared" ca="1" si="17"/>
        <v xml:space="preserve"> </v>
      </c>
      <c r="U31" s="173" t="str">
        <f t="shared" ca="1" si="17"/>
        <v xml:space="preserve"> </v>
      </c>
      <c r="V31" s="173" t="str">
        <f t="shared" ca="1" si="17"/>
        <v xml:space="preserve"> </v>
      </c>
      <c r="W31" s="173" t="str">
        <f t="shared" ca="1" si="17"/>
        <v xml:space="preserve"> </v>
      </c>
      <c r="X31" s="173" t="str">
        <f t="shared" ca="1" si="17"/>
        <v xml:space="preserve"> </v>
      </c>
      <c r="Y31" s="173" t="str">
        <f t="shared" ca="1" si="17"/>
        <v xml:space="preserve"> </v>
      </c>
      <c r="Z31" s="173" t="str">
        <f t="shared" ca="1" si="17"/>
        <v xml:space="preserve"> </v>
      </c>
      <c r="AA31" s="173" t="str">
        <f t="shared" ca="1" si="17"/>
        <v xml:space="preserve"> </v>
      </c>
      <c r="AB31" s="173" t="str">
        <f t="shared" ca="1" si="17"/>
        <v xml:space="preserve"> </v>
      </c>
      <c r="AC31" s="173" t="str">
        <f t="shared" ca="1" si="17"/>
        <v xml:space="preserve"> </v>
      </c>
      <c r="AD31" s="173" t="str">
        <f t="shared" ca="1" si="17"/>
        <v xml:space="preserve"> </v>
      </c>
      <c r="AE31" s="208" t="str">
        <f t="shared" ca="1" si="17"/>
        <v xml:space="preserve"> </v>
      </c>
    </row>
    <row r="32" spans="1:46" ht="24" customHeight="1" x14ac:dyDescent="0.2">
      <c r="A32" s="101">
        <f t="shared" si="15"/>
        <v>0</v>
      </c>
      <c r="B32" s="171" t="str">
        <f t="shared" si="16"/>
        <v xml:space="preserve"> </v>
      </c>
      <c r="C32" s="173" t="str">
        <f t="shared" ca="1" si="18"/>
        <v xml:space="preserve"> </v>
      </c>
      <c r="D32" s="173" t="str">
        <f t="shared" ca="1" si="17"/>
        <v xml:space="preserve"> </v>
      </c>
      <c r="E32" s="173" t="str">
        <f t="shared" ca="1" si="17"/>
        <v xml:space="preserve"> </v>
      </c>
      <c r="F32" s="173" t="str">
        <f t="shared" ca="1" si="17"/>
        <v xml:space="preserve"> </v>
      </c>
      <c r="G32" s="173" t="str">
        <f t="shared" ca="1" si="17"/>
        <v xml:space="preserve"> </v>
      </c>
      <c r="H32" s="173" t="str">
        <f t="shared" ca="1" si="17"/>
        <v xml:space="preserve"> </v>
      </c>
      <c r="I32" s="173" t="str">
        <f t="shared" ca="1" si="17"/>
        <v xml:space="preserve"> </v>
      </c>
      <c r="J32" s="173" t="str">
        <f t="shared" ca="1" si="17"/>
        <v xml:space="preserve"> </v>
      </c>
      <c r="K32" s="173" t="str">
        <f t="shared" ca="1" si="17"/>
        <v xml:space="preserve"> </v>
      </c>
      <c r="L32" s="173" t="str">
        <f t="shared" ca="1" si="17"/>
        <v xml:space="preserve"> </v>
      </c>
      <c r="M32" s="173" t="str">
        <f t="shared" ca="1" si="17"/>
        <v xml:space="preserve"> </v>
      </c>
      <c r="N32" s="173" t="str">
        <f t="shared" ca="1" si="17"/>
        <v xml:space="preserve"> </v>
      </c>
      <c r="O32" s="173" t="str">
        <f t="shared" ca="1" si="17"/>
        <v xml:space="preserve"> </v>
      </c>
      <c r="P32" s="173" t="str">
        <f t="shared" ca="1" si="17"/>
        <v xml:space="preserve"> </v>
      </c>
      <c r="Q32" s="173" t="str">
        <f t="shared" ca="1" si="17"/>
        <v xml:space="preserve"> </v>
      </c>
      <c r="R32" s="173" t="str">
        <f t="shared" ca="1" si="17"/>
        <v xml:space="preserve"> </v>
      </c>
      <c r="S32" s="173" t="str">
        <f t="shared" ca="1" si="17"/>
        <v xml:space="preserve"> </v>
      </c>
      <c r="T32" s="173" t="str">
        <f t="shared" ca="1" si="17"/>
        <v xml:space="preserve"> </v>
      </c>
      <c r="U32" s="173" t="str">
        <f t="shared" ca="1" si="17"/>
        <v xml:space="preserve"> </v>
      </c>
      <c r="V32" s="173" t="str">
        <f t="shared" ca="1" si="17"/>
        <v xml:space="preserve"> </v>
      </c>
      <c r="W32" s="173" t="str">
        <f t="shared" ca="1" si="17"/>
        <v xml:space="preserve"> </v>
      </c>
      <c r="X32" s="173" t="str">
        <f t="shared" ca="1" si="17"/>
        <v xml:space="preserve"> </v>
      </c>
      <c r="Y32" s="173" t="str">
        <f t="shared" ca="1" si="17"/>
        <v xml:space="preserve"> </v>
      </c>
      <c r="Z32" s="173" t="str">
        <f t="shared" ca="1" si="17"/>
        <v xml:space="preserve"> </v>
      </c>
      <c r="AA32" s="173" t="str">
        <f t="shared" ca="1" si="17"/>
        <v xml:space="preserve"> </v>
      </c>
      <c r="AB32" s="173" t="str">
        <f t="shared" ca="1" si="17"/>
        <v xml:space="preserve"> </v>
      </c>
      <c r="AC32" s="173" t="str">
        <f t="shared" ca="1" si="17"/>
        <v xml:space="preserve"> </v>
      </c>
      <c r="AD32" s="173" t="str">
        <f t="shared" ca="1" si="17"/>
        <v xml:space="preserve"> </v>
      </c>
      <c r="AE32" s="208" t="str">
        <f t="shared" ca="1" si="17"/>
        <v xml:space="preserve"> </v>
      </c>
    </row>
    <row r="33" spans="1:31" ht="24" customHeight="1" x14ac:dyDescent="0.2">
      <c r="A33" s="101">
        <f t="shared" si="15"/>
        <v>0</v>
      </c>
      <c r="B33" s="171" t="str">
        <f t="shared" si="16"/>
        <v xml:space="preserve"> </v>
      </c>
      <c r="C33" s="173" t="str">
        <f t="shared" ca="1" si="18"/>
        <v xml:space="preserve"> </v>
      </c>
      <c r="D33" s="173" t="str">
        <f t="shared" ca="1" si="17"/>
        <v xml:space="preserve"> </v>
      </c>
      <c r="E33" s="173" t="str">
        <f t="shared" ca="1" si="17"/>
        <v xml:space="preserve"> </v>
      </c>
      <c r="F33" s="173" t="str">
        <f t="shared" ca="1" si="17"/>
        <v xml:space="preserve"> </v>
      </c>
      <c r="G33" s="173" t="str">
        <f t="shared" ca="1" si="17"/>
        <v xml:space="preserve"> </v>
      </c>
      <c r="H33" s="173" t="str">
        <f t="shared" ca="1" si="17"/>
        <v xml:space="preserve"> </v>
      </c>
      <c r="I33" s="173" t="str">
        <f t="shared" ca="1" si="17"/>
        <v xml:space="preserve"> </v>
      </c>
      <c r="J33" s="173" t="str">
        <f t="shared" ca="1" si="17"/>
        <v xml:space="preserve"> </v>
      </c>
      <c r="K33" s="173" t="str">
        <f t="shared" ca="1" si="17"/>
        <v xml:space="preserve"> </v>
      </c>
      <c r="L33" s="173" t="str">
        <f t="shared" ca="1" si="17"/>
        <v xml:space="preserve"> </v>
      </c>
      <c r="M33" s="173" t="str">
        <f t="shared" ca="1" si="17"/>
        <v xml:space="preserve"> </v>
      </c>
      <c r="N33" s="173" t="str">
        <f t="shared" ca="1" si="17"/>
        <v xml:space="preserve"> </v>
      </c>
      <c r="O33" s="173" t="str">
        <f t="shared" ca="1" si="17"/>
        <v xml:space="preserve"> </v>
      </c>
      <c r="P33" s="173" t="str">
        <f t="shared" ca="1" si="17"/>
        <v xml:space="preserve"> </v>
      </c>
      <c r="Q33" s="173" t="str">
        <f t="shared" ca="1" si="17"/>
        <v xml:space="preserve"> </v>
      </c>
      <c r="R33" s="173" t="str">
        <f t="shared" ca="1" si="17"/>
        <v xml:space="preserve"> </v>
      </c>
      <c r="S33" s="173" t="str">
        <f t="shared" ca="1" si="17"/>
        <v xml:space="preserve"> </v>
      </c>
      <c r="T33" s="173" t="str">
        <f t="shared" ca="1" si="17"/>
        <v xml:space="preserve"> </v>
      </c>
      <c r="U33" s="173" t="str">
        <f t="shared" ca="1" si="17"/>
        <v xml:space="preserve"> </v>
      </c>
      <c r="V33" s="173" t="str">
        <f t="shared" ca="1" si="17"/>
        <v xml:space="preserve"> </v>
      </c>
      <c r="W33" s="173" t="str">
        <f t="shared" ca="1" si="17"/>
        <v xml:space="preserve"> </v>
      </c>
      <c r="X33" s="173" t="str">
        <f t="shared" ca="1" si="17"/>
        <v xml:space="preserve"> </v>
      </c>
      <c r="Y33" s="173" t="str">
        <f t="shared" ca="1" si="17"/>
        <v xml:space="preserve"> </v>
      </c>
      <c r="Z33" s="173" t="str">
        <f t="shared" ca="1" si="17"/>
        <v xml:space="preserve"> </v>
      </c>
      <c r="AA33" s="173" t="str">
        <f t="shared" ca="1" si="17"/>
        <v xml:space="preserve"> </v>
      </c>
      <c r="AB33" s="173" t="str">
        <f t="shared" ca="1" si="17"/>
        <v xml:space="preserve"> </v>
      </c>
      <c r="AC33" s="173" t="str">
        <f t="shared" ca="1" si="17"/>
        <v xml:space="preserve"> </v>
      </c>
      <c r="AD33" s="173" t="str">
        <f t="shared" ca="1" si="17"/>
        <v xml:space="preserve"> </v>
      </c>
      <c r="AE33" s="208" t="str">
        <f t="shared" ca="1" si="17"/>
        <v xml:space="preserve"> </v>
      </c>
    </row>
    <row r="34" spans="1:31" ht="24" customHeight="1" thickBot="1" x14ac:dyDescent="0.25">
      <c r="A34" s="159">
        <f t="shared" si="15"/>
        <v>0</v>
      </c>
      <c r="B34" s="167" t="str">
        <f t="shared" si="16"/>
        <v xml:space="preserve"> </v>
      </c>
      <c r="C34" s="168" t="str">
        <f t="shared" ca="1" si="18"/>
        <v xml:space="preserve"> </v>
      </c>
      <c r="D34" s="209" t="str">
        <f t="shared" ca="1" si="17"/>
        <v xml:space="preserve"> </v>
      </c>
      <c r="E34" s="209" t="str">
        <f t="shared" ca="1" si="17"/>
        <v xml:space="preserve"> </v>
      </c>
      <c r="F34" s="209" t="str">
        <f t="shared" ca="1" si="17"/>
        <v xml:space="preserve"> </v>
      </c>
      <c r="G34" s="209" t="str">
        <f t="shared" ca="1" si="17"/>
        <v xml:space="preserve"> </v>
      </c>
      <c r="H34" s="209" t="str">
        <f t="shared" ca="1" si="17"/>
        <v xml:space="preserve"> </v>
      </c>
      <c r="I34" s="209" t="str">
        <f t="shared" ca="1" si="17"/>
        <v xml:space="preserve"> </v>
      </c>
      <c r="J34" s="209" t="str">
        <f t="shared" ca="1" si="17"/>
        <v xml:space="preserve"> </v>
      </c>
      <c r="K34" s="209" t="str">
        <f t="shared" ca="1" si="17"/>
        <v xml:space="preserve"> </v>
      </c>
      <c r="L34" s="209" t="str">
        <f t="shared" ca="1" si="17"/>
        <v xml:space="preserve"> </v>
      </c>
      <c r="M34" s="209" t="str">
        <f t="shared" ca="1" si="17"/>
        <v xml:space="preserve"> </v>
      </c>
      <c r="N34" s="209" t="str">
        <f t="shared" ca="1" si="17"/>
        <v xml:space="preserve"> </v>
      </c>
      <c r="O34" s="209" t="str">
        <f t="shared" ca="1" si="17"/>
        <v xml:space="preserve"> </v>
      </c>
      <c r="P34" s="209" t="str">
        <f t="shared" ca="1" si="17"/>
        <v xml:space="preserve"> </v>
      </c>
      <c r="Q34" s="209" t="str">
        <f t="shared" ca="1" si="17"/>
        <v xml:space="preserve"> </v>
      </c>
      <c r="R34" s="209" t="str">
        <f t="shared" ca="1" si="17"/>
        <v xml:space="preserve"> </v>
      </c>
      <c r="S34" s="209" t="str">
        <f t="shared" ca="1" si="17"/>
        <v xml:space="preserve"> </v>
      </c>
      <c r="T34" s="209" t="str">
        <f t="shared" ca="1" si="17"/>
        <v xml:space="preserve"> </v>
      </c>
      <c r="U34" s="209" t="str">
        <f t="shared" ca="1" si="17"/>
        <v xml:space="preserve"> </v>
      </c>
      <c r="V34" s="209" t="str">
        <f t="shared" ca="1" si="17"/>
        <v xml:space="preserve"> </v>
      </c>
      <c r="W34" s="209" t="str">
        <f t="shared" ca="1" si="17"/>
        <v xml:space="preserve"> </v>
      </c>
      <c r="X34" s="209" t="str">
        <f t="shared" ca="1" si="17"/>
        <v xml:space="preserve"> </v>
      </c>
      <c r="Y34" s="209" t="str">
        <f t="shared" ca="1" si="17"/>
        <v xml:space="preserve"> </v>
      </c>
      <c r="Z34" s="209" t="str">
        <f t="shared" ca="1" si="17"/>
        <v xml:space="preserve"> </v>
      </c>
      <c r="AA34" s="209" t="str">
        <f t="shared" ca="1" si="17"/>
        <v xml:space="preserve"> </v>
      </c>
      <c r="AB34" s="209" t="str">
        <f t="shared" ca="1" si="17"/>
        <v xml:space="preserve"> </v>
      </c>
      <c r="AC34" s="209" t="str">
        <f t="shared" ca="1" si="17"/>
        <v xml:space="preserve"> </v>
      </c>
      <c r="AD34" s="209" t="str">
        <f t="shared" ca="1" si="17"/>
        <v xml:space="preserve"> </v>
      </c>
      <c r="AE34" s="210" t="str">
        <f t="shared" ca="1" si="17"/>
        <v xml:space="preserve"> </v>
      </c>
    </row>
    <row r="35" spans="1:31" ht="34.5" customHeight="1" thickBot="1" x14ac:dyDescent="0.25">
      <c r="A35" s="161" t="s">
        <v>63</v>
      </c>
      <c r="B35" s="262" t="s">
        <v>103</v>
      </c>
      <c r="C35" s="157"/>
      <c r="D35" s="266"/>
      <c r="E35" s="266"/>
      <c r="F35" s="266"/>
      <c r="G35" s="266"/>
      <c r="H35" s="266"/>
      <c r="I35" s="266"/>
      <c r="J35" s="266"/>
      <c r="K35" s="266"/>
      <c r="L35" s="266"/>
      <c r="M35" s="267"/>
    </row>
    <row r="36" spans="1:31" ht="24" customHeight="1" x14ac:dyDescent="0.2">
      <c r="A36" s="160" t="s">
        <v>64</v>
      </c>
      <c r="B36" s="153">
        <f>MIN(B29:B34)</f>
        <v>0</v>
      </c>
      <c r="C36" s="154">
        <f ca="1">MIN(C29:C34)</f>
        <v>0</v>
      </c>
      <c r="D36" s="155">
        <f ca="1">MIN(D29:D34)</f>
        <v>0</v>
      </c>
      <c r="E36" s="155">
        <f ca="1">MIN(E29:E34)</f>
        <v>0</v>
      </c>
      <c r="F36" s="155">
        <f ca="1">MIN(F29:F34)</f>
        <v>0</v>
      </c>
      <c r="G36" s="155">
        <f t="shared" ref="G36:M36" ca="1" si="19">MIN(G29:G34)</f>
        <v>0</v>
      </c>
      <c r="H36" s="155">
        <f t="shared" ca="1" si="19"/>
        <v>0</v>
      </c>
      <c r="I36" s="155">
        <f t="shared" ca="1" si="19"/>
        <v>0</v>
      </c>
      <c r="J36" s="155">
        <f t="shared" ca="1" si="19"/>
        <v>0</v>
      </c>
      <c r="K36" s="155">
        <f t="shared" ca="1" si="19"/>
        <v>0</v>
      </c>
      <c r="L36" s="155">
        <f t="shared" ca="1" si="19"/>
        <v>0</v>
      </c>
      <c r="M36" s="154">
        <f t="shared" ca="1" si="19"/>
        <v>0</v>
      </c>
      <c r="N36" s="212">
        <f t="shared" ref="N36:AE36" ca="1" si="20">MIN(N29:N34)</f>
        <v>0</v>
      </c>
      <c r="O36" s="212">
        <f t="shared" ca="1" si="20"/>
        <v>0</v>
      </c>
      <c r="P36" s="212">
        <f t="shared" ca="1" si="20"/>
        <v>0</v>
      </c>
      <c r="Q36" s="212">
        <f t="shared" ca="1" si="20"/>
        <v>0</v>
      </c>
      <c r="R36" s="212">
        <f t="shared" ca="1" si="20"/>
        <v>0</v>
      </c>
      <c r="S36" s="212">
        <f t="shared" ca="1" si="20"/>
        <v>0</v>
      </c>
      <c r="T36" s="212">
        <f t="shared" ca="1" si="20"/>
        <v>0</v>
      </c>
      <c r="U36" s="212">
        <f t="shared" ca="1" si="20"/>
        <v>0</v>
      </c>
      <c r="V36" s="212">
        <f t="shared" ca="1" si="20"/>
        <v>0</v>
      </c>
      <c r="W36" s="212">
        <f t="shared" ca="1" si="20"/>
        <v>0</v>
      </c>
      <c r="X36" s="212">
        <f t="shared" ca="1" si="20"/>
        <v>0</v>
      </c>
      <c r="Y36" s="212">
        <f t="shared" ca="1" si="20"/>
        <v>0</v>
      </c>
      <c r="Z36" s="212">
        <f t="shared" ca="1" si="20"/>
        <v>0</v>
      </c>
      <c r="AA36" s="212">
        <f t="shared" ca="1" si="20"/>
        <v>0</v>
      </c>
      <c r="AB36" s="212">
        <f t="shared" ca="1" si="20"/>
        <v>0</v>
      </c>
      <c r="AC36" s="212">
        <f t="shared" ca="1" si="20"/>
        <v>0</v>
      </c>
      <c r="AD36" s="212">
        <f t="shared" ca="1" si="20"/>
        <v>0</v>
      </c>
      <c r="AE36" s="213">
        <f t="shared" ca="1" si="20"/>
        <v>0</v>
      </c>
    </row>
    <row r="37" spans="1:31" ht="24" customHeight="1" x14ac:dyDescent="0.2">
      <c r="A37" s="137" t="s">
        <v>65</v>
      </c>
      <c r="B37" s="140" t="e">
        <f xml:space="preserve"> MATCH(B36,B29:B34,0)</f>
        <v>#N/A</v>
      </c>
      <c r="C37" s="141" t="e">
        <f ca="1">MATCH(C36,C29:C34,0)</f>
        <v>#N/A</v>
      </c>
      <c r="D37" s="142" t="e">
        <f ca="1">MATCH(D36,D29:D34,0)</f>
        <v>#N/A</v>
      </c>
      <c r="E37" s="142" t="e">
        <f ca="1">MATCH(E36,E29:E34,0)</f>
        <v>#N/A</v>
      </c>
      <c r="F37" s="142" t="e">
        <f ca="1">MATCH(F36,F29:F34,0)</f>
        <v>#N/A</v>
      </c>
      <c r="G37" s="142" t="e">
        <f t="shared" ref="G37:M37" ca="1" si="21">MATCH(G36,G29:G34,0)</f>
        <v>#N/A</v>
      </c>
      <c r="H37" s="142" t="e">
        <f t="shared" ca="1" si="21"/>
        <v>#N/A</v>
      </c>
      <c r="I37" s="142" t="e">
        <f t="shared" ca="1" si="21"/>
        <v>#N/A</v>
      </c>
      <c r="J37" s="142" t="e">
        <f t="shared" ca="1" si="21"/>
        <v>#N/A</v>
      </c>
      <c r="K37" s="142" t="e">
        <f t="shared" ca="1" si="21"/>
        <v>#N/A</v>
      </c>
      <c r="L37" s="142" t="e">
        <f t="shared" ca="1" si="21"/>
        <v>#N/A</v>
      </c>
      <c r="M37" s="141" t="e">
        <f t="shared" ca="1" si="21"/>
        <v>#N/A</v>
      </c>
      <c r="N37" s="142" t="e">
        <f t="shared" ref="N37:AE37" ca="1" si="22">MATCH(N36,N29:N34,0)</f>
        <v>#N/A</v>
      </c>
      <c r="O37" s="142" t="e">
        <f t="shared" ca="1" si="22"/>
        <v>#N/A</v>
      </c>
      <c r="P37" s="142" t="e">
        <f t="shared" ca="1" si="22"/>
        <v>#N/A</v>
      </c>
      <c r="Q37" s="142" t="e">
        <f t="shared" ca="1" si="22"/>
        <v>#N/A</v>
      </c>
      <c r="R37" s="142" t="e">
        <f t="shared" ca="1" si="22"/>
        <v>#N/A</v>
      </c>
      <c r="S37" s="142" t="e">
        <f t="shared" ca="1" si="22"/>
        <v>#N/A</v>
      </c>
      <c r="T37" s="142" t="e">
        <f t="shared" ca="1" si="22"/>
        <v>#N/A</v>
      </c>
      <c r="U37" s="142" t="e">
        <f t="shared" ca="1" si="22"/>
        <v>#N/A</v>
      </c>
      <c r="V37" s="142" t="e">
        <f t="shared" ca="1" si="22"/>
        <v>#N/A</v>
      </c>
      <c r="W37" s="142" t="e">
        <f t="shared" ca="1" si="22"/>
        <v>#N/A</v>
      </c>
      <c r="X37" s="142" t="e">
        <f t="shared" ca="1" si="22"/>
        <v>#N/A</v>
      </c>
      <c r="Y37" s="142" t="e">
        <f t="shared" ca="1" si="22"/>
        <v>#N/A</v>
      </c>
      <c r="Z37" s="142" t="e">
        <f t="shared" ca="1" si="22"/>
        <v>#N/A</v>
      </c>
      <c r="AA37" s="142" t="e">
        <f t="shared" ca="1" si="22"/>
        <v>#N/A</v>
      </c>
      <c r="AB37" s="142" t="e">
        <f t="shared" ca="1" si="22"/>
        <v>#N/A</v>
      </c>
      <c r="AC37" s="142" t="e">
        <f t="shared" ca="1" si="22"/>
        <v>#N/A</v>
      </c>
      <c r="AD37" s="142" t="e">
        <f t="shared" ca="1" si="22"/>
        <v>#N/A</v>
      </c>
      <c r="AE37" s="214" t="e">
        <f t="shared" ca="1" si="22"/>
        <v>#N/A</v>
      </c>
    </row>
    <row r="38" spans="1:31" ht="24" customHeight="1" x14ac:dyDescent="0.2">
      <c r="A38" s="138" t="s">
        <v>91</v>
      </c>
      <c r="B38" s="245" t="e">
        <f ca="1">IF(OFFSET(B15,B37,0) = 0, #N/A, OFFSET(B15,B37,0))</f>
        <v>#N/A</v>
      </c>
      <c r="C38" s="246" t="e">
        <f ca="1">IF(OFFSET(C15,C37,0) = 0, N/A, OFFSET(C15,C37,0))</f>
        <v>#N/A</v>
      </c>
      <c r="D38" s="247" t="e">
        <f ca="1">IF(OFFSET(D15,D37,0) = 0, N/A, OFFSET(D15,D37,0))</f>
        <v>#N/A</v>
      </c>
      <c r="E38" s="247" t="e">
        <f ca="1">IF(OFFSET(E15,E37,0) = 0, N/A, OFFSET(E15,E37,0))</f>
        <v>#N/A</v>
      </c>
      <c r="F38" s="247" t="e">
        <f ca="1">IF(OFFSET(F15,F37,0) = 0, N/A, OFFSET(F15,F37,0))</f>
        <v>#N/A</v>
      </c>
      <c r="G38" s="247" t="e">
        <f ca="1">IF(OFFSET(G15,G37,0) = 0, N/A, OFFSET(G15,G37,0))</f>
        <v>#N/A</v>
      </c>
      <c r="H38" s="247" t="e">
        <f ca="1">IF(OFFSET(H15,H37,0) = 0, N/A, OFFSET(H15,H37,0))</f>
        <v>#N/A</v>
      </c>
      <c r="I38" s="247" t="e">
        <f ca="1">IF(OFFSET(I15,I37,0) = 0, N/A, OFFSET(I15,I37,0))</f>
        <v>#N/A</v>
      </c>
      <c r="J38" s="247" t="e">
        <f ca="1">IF(OFFSET(J15,J37,0) = 0, N/A, OFFSET(J15,J37,0))</f>
        <v>#N/A</v>
      </c>
      <c r="K38" s="247" t="e">
        <f ca="1">IF(OFFSET(K15,K37,0) = 0, N/A, OFFSET(K15,K37,0))</f>
        <v>#N/A</v>
      </c>
      <c r="L38" s="247" t="e">
        <f ca="1">IF(OFFSET(L15,L37,0) = 0, N/A, OFFSET(L15,L37,0))</f>
        <v>#N/A</v>
      </c>
      <c r="M38" s="246" t="e">
        <f ca="1">IF(OFFSET(M15,M37,0) = 0, N/A, OFFSET(M15,M37,0))</f>
        <v>#N/A</v>
      </c>
      <c r="N38" s="247" t="e">
        <f ca="1">IF(OFFSET(N15,N37,0) = 0, N/A, OFFSET(N15,N37,0))</f>
        <v>#N/A</v>
      </c>
      <c r="O38" s="247" t="e">
        <f ca="1">IF(OFFSET(O15,O37,0) = 0, N/A, OFFSET(O15,O37,0))</f>
        <v>#N/A</v>
      </c>
      <c r="P38" s="247" t="e">
        <f ca="1">IF(OFFSET(P15,P37,0) = 0, N/A, OFFSET(P15,P37,0))</f>
        <v>#N/A</v>
      </c>
      <c r="Q38" s="247" t="e">
        <f ca="1">IF(OFFSET(Q15,Q37,0) = 0, N/A, OFFSET(Q15,Q37,0))</f>
        <v>#N/A</v>
      </c>
      <c r="R38" s="247" t="e">
        <f ca="1">IF(OFFSET(R15,R37,0) = 0, N/A, OFFSET(R15,R37,0))</f>
        <v>#N/A</v>
      </c>
      <c r="S38" s="247" t="e">
        <f ca="1">IF(OFFSET(S15,S37,0) = 0, N/A, OFFSET(S15,S37,0))</f>
        <v>#N/A</v>
      </c>
      <c r="T38" s="247" t="e">
        <f ca="1">IF(OFFSET(T15,T37,0) = 0, N/A, OFFSET(T15,T37,0))</f>
        <v>#N/A</v>
      </c>
      <c r="U38" s="247" t="e">
        <f ca="1">IF(OFFSET(U15,U37,0) = 0, N/A, OFFSET(U15,U37,0))</f>
        <v>#N/A</v>
      </c>
      <c r="V38" s="247" t="e">
        <f ca="1">IF(OFFSET(V15,V37,0) = 0, N/A, OFFSET(V15,V37,0))</f>
        <v>#N/A</v>
      </c>
      <c r="W38" s="247" t="e">
        <f ca="1">IF(OFFSET(W15,W37,0) = 0, N/A, OFFSET(W15,W37,0))</f>
        <v>#N/A</v>
      </c>
      <c r="X38" s="247" t="e">
        <f ca="1">IF(OFFSET(X15,X37,0) = 0, N/A, OFFSET(X15,X37,0))</f>
        <v>#N/A</v>
      </c>
      <c r="Y38" s="247" t="e">
        <f ca="1">IF(OFFSET(Y15,Y37,0) = 0, N/A, OFFSET(Y15,Y37,0))</f>
        <v>#N/A</v>
      </c>
      <c r="Z38" s="247" t="e">
        <f ca="1">IF(OFFSET(Z15,Z37,0) = 0, N/A, OFFSET(Z15,Z37,0))</f>
        <v>#N/A</v>
      </c>
      <c r="AA38" s="247" t="e">
        <f ca="1">IF(OFFSET(AA15,AA37,0) = 0, N/A, OFFSET(AA15,AA37,0))</f>
        <v>#N/A</v>
      </c>
      <c r="AB38" s="247" t="e">
        <f ca="1">IF(OFFSET(AB15,AB37,0) = 0, N/A, OFFSET(AB15,AB37,0))</f>
        <v>#N/A</v>
      </c>
      <c r="AC38" s="247" t="e">
        <f ca="1">IF(OFFSET(AC15,AC37,0) = 0, N/A, OFFSET(AC15,AC37,0))</f>
        <v>#N/A</v>
      </c>
      <c r="AD38" s="247" t="e">
        <f ca="1">IF(OFFSET(AD15,AD37,0) = 0, N/A, OFFSET(AD15,AD37,0))</f>
        <v>#N/A</v>
      </c>
      <c r="AE38" s="248" t="e">
        <f ca="1">IF(OFFSET(AE15,AE37,0) = 0, N/A, OFFSET(AE15,AE37,0))</f>
        <v>#N/A</v>
      </c>
    </row>
    <row r="39" spans="1:31" ht="24" customHeight="1" thickBot="1" x14ac:dyDescent="0.25">
      <c r="A39" s="139" t="s">
        <v>61</v>
      </c>
      <c r="B39" s="162" t="e">
        <f t="shared" ref="B39:M39" ca="1" si="23">IF(OFFSET(B2,B37,0) = 0, #N/A, OFFSET(B2,B37,0))</f>
        <v>#N/A</v>
      </c>
      <c r="C39" s="163" t="e">
        <f t="shared" ca="1" si="23"/>
        <v>#N/A</v>
      </c>
      <c r="D39" s="163" t="e">
        <f t="shared" ca="1" si="23"/>
        <v>#N/A</v>
      </c>
      <c r="E39" s="163" t="e">
        <f t="shared" ca="1" si="23"/>
        <v>#N/A</v>
      </c>
      <c r="F39" s="163" t="e">
        <f t="shared" ca="1" si="23"/>
        <v>#N/A</v>
      </c>
      <c r="G39" s="163" t="e">
        <f t="shared" ca="1" si="23"/>
        <v>#N/A</v>
      </c>
      <c r="H39" s="163" t="e">
        <f t="shared" ca="1" si="23"/>
        <v>#N/A</v>
      </c>
      <c r="I39" s="163" t="e">
        <f t="shared" ca="1" si="23"/>
        <v>#N/A</v>
      </c>
      <c r="J39" s="163" t="e">
        <f t="shared" ca="1" si="23"/>
        <v>#N/A</v>
      </c>
      <c r="K39" s="163" t="e">
        <f t="shared" ca="1" si="23"/>
        <v>#N/A</v>
      </c>
      <c r="L39" s="163" t="e">
        <f t="shared" ca="1" si="23"/>
        <v>#N/A</v>
      </c>
      <c r="M39" s="211" t="e">
        <f t="shared" ca="1" si="23"/>
        <v>#N/A</v>
      </c>
      <c r="N39" s="163" t="e">
        <f t="shared" ref="N39:AE39" ca="1" si="24">IF(OFFSET(N2,N37,0) = 0, #N/A, OFFSET(N2,N37,0))</f>
        <v>#N/A</v>
      </c>
      <c r="O39" s="163" t="e">
        <f t="shared" ca="1" si="24"/>
        <v>#N/A</v>
      </c>
      <c r="P39" s="163" t="e">
        <f t="shared" ca="1" si="24"/>
        <v>#N/A</v>
      </c>
      <c r="Q39" s="163" t="e">
        <f t="shared" ca="1" si="24"/>
        <v>#N/A</v>
      </c>
      <c r="R39" s="163" t="e">
        <f t="shared" ca="1" si="24"/>
        <v>#N/A</v>
      </c>
      <c r="S39" s="163" t="e">
        <f t="shared" ca="1" si="24"/>
        <v>#N/A</v>
      </c>
      <c r="T39" s="163" t="e">
        <f t="shared" ca="1" si="24"/>
        <v>#N/A</v>
      </c>
      <c r="U39" s="163" t="e">
        <f t="shared" ca="1" si="24"/>
        <v>#N/A</v>
      </c>
      <c r="V39" s="163" t="e">
        <f t="shared" ca="1" si="24"/>
        <v>#N/A</v>
      </c>
      <c r="W39" s="163" t="e">
        <f t="shared" ca="1" si="24"/>
        <v>#N/A</v>
      </c>
      <c r="X39" s="163" t="e">
        <f t="shared" ca="1" si="24"/>
        <v>#N/A</v>
      </c>
      <c r="Y39" s="163" t="e">
        <f t="shared" ca="1" si="24"/>
        <v>#N/A</v>
      </c>
      <c r="Z39" s="163" t="e">
        <f t="shared" ca="1" si="24"/>
        <v>#N/A</v>
      </c>
      <c r="AA39" s="163" t="e">
        <f t="shared" ca="1" si="24"/>
        <v>#N/A</v>
      </c>
      <c r="AB39" s="163" t="e">
        <f t="shared" ca="1" si="24"/>
        <v>#N/A</v>
      </c>
      <c r="AC39" s="163" t="e">
        <f t="shared" ca="1" si="24"/>
        <v>#N/A</v>
      </c>
      <c r="AD39" s="163" t="e">
        <f t="shared" ca="1" si="24"/>
        <v>#N/A</v>
      </c>
      <c r="AE39" s="164" t="e">
        <f t="shared" ca="1" si="24"/>
        <v>#N/A</v>
      </c>
    </row>
    <row r="40" spans="1:31" ht="24" customHeight="1" thickTop="1" x14ac:dyDescent="0.2">
      <c r="C40" s="265"/>
      <c r="D40" s="265"/>
      <c r="E40" s="265"/>
      <c r="F40" s="265"/>
      <c r="G40" s="265"/>
      <c r="H40" s="265"/>
      <c r="I40" s="265"/>
      <c r="J40" s="265"/>
      <c r="K40" s="265"/>
      <c r="L40" s="265"/>
      <c r="M40" s="265"/>
    </row>
    <row r="41" spans="1:31" x14ac:dyDescent="0.2">
      <c r="B41" s="261"/>
    </row>
  </sheetData>
  <sheetProtection sheet="1" objects="1" scenarios="1" selectLockedCells="1"/>
  <mergeCells count="5">
    <mergeCell ref="A1:A2"/>
    <mergeCell ref="B1:M1"/>
    <mergeCell ref="A14:A15"/>
    <mergeCell ref="B14:M14"/>
    <mergeCell ref="A27:A28"/>
  </mergeCells>
  <pageMargins left="0.75" right="0.75" top="1" bottom="1" header="0.5" footer="0.5"/>
  <pageSetup orientation="portrait" vertic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AE13"/>
  <sheetViews>
    <sheetView workbookViewId="0">
      <selection activeCell="V30" sqref="V30"/>
    </sheetView>
  </sheetViews>
  <sheetFormatPr defaultRowHeight="12.75" x14ac:dyDescent="0.2"/>
  <cols>
    <col min="1" max="1" width="17.5703125" customWidth="1"/>
  </cols>
  <sheetData>
    <row r="1" spans="1:31" ht="33.75" customHeight="1" thickTop="1" thickBot="1" x14ac:dyDescent="0.25">
      <c r="A1" s="185" t="s">
        <v>86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4"/>
      <c r="Q1" s="186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4.95" customHeight="1" thickBot="1" x14ac:dyDescent="0.25">
      <c r="A2" s="187" t="s">
        <v>79</v>
      </c>
      <c r="B2" s="188">
        <v>1</v>
      </c>
      <c r="C2" s="189">
        <f xml:space="preserve"> B2 + 1</f>
        <v>2</v>
      </c>
      <c r="D2" s="189">
        <f t="shared" ref="D2:P2" si="0" xml:space="preserve"> C2 + 1</f>
        <v>3</v>
      </c>
      <c r="E2" s="189">
        <f t="shared" si="0"/>
        <v>4</v>
      </c>
      <c r="F2" s="189">
        <f t="shared" si="0"/>
        <v>5</v>
      </c>
      <c r="G2" s="189">
        <f t="shared" si="0"/>
        <v>6</v>
      </c>
      <c r="H2" s="189">
        <f t="shared" si="0"/>
        <v>7</v>
      </c>
      <c r="I2" s="189">
        <f t="shared" si="0"/>
        <v>8</v>
      </c>
      <c r="J2" s="189">
        <f t="shared" si="0"/>
        <v>9</v>
      </c>
      <c r="K2" s="189">
        <f t="shared" si="0"/>
        <v>10</v>
      </c>
      <c r="L2" s="189">
        <f t="shared" si="0"/>
        <v>11</v>
      </c>
      <c r="M2" s="189">
        <f t="shared" si="0"/>
        <v>12</v>
      </c>
      <c r="N2" s="189">
        <f t="shared" si="0"/>
        <v>13</v>
      </c>
      <c r="O2" s="189">
        <f t="shared" si="0"/>
        <v>14</v>
      </c>
      <c r="P2" s="188">
        <f t="shared" si="0"/>
        <v>15</v>
      </c>
      <c r="Q2" s="189">
        <v>16</v>
      </c>
      <c r="R2" s="189">
        <v>17</v>
      </c>
      <c r="S2" s="189">
        <v>18</v>
      </c>
      <c r="T2" s="189">
        <v>19</v>
      </c>
      <c r="U2" s="189">
        <v>20</v>
      </c>
      <c r="V2" s="189">
        <v>21</v>
      </c>
      <c r="W2" s="189">
        <v>22</v>
      </c>
      <c r="X2" s="189">
        <v>23</v>
      </c>
      <c r="Y2" s="189">
        <v>24</v>
      </c>
      <c r="Z2" s="189">
        <v>25</v>
      </c>
      <c r="AA2" s="189">
        <v>26</v>
      </c>
      <c r="AB2" s="189">
        <v>27</v>
      </c>
      <c r="AC2" s="189">
        <v>28</v>
      </c>
      <c r="AD2" s="189">
        <v>29</v>
      </c>
      <c r="AE2" s="197">
        <v>30</v>
      </c>
    </row>
    <row r="3" spans="1:31" ht="24.95" customHeight="1" x14ac:dyDescent="0.2">
      <c r="A3" s="190" t="s">
        <v>87</v>
      </c>
      <c r="B3" s="191" t="e">
        <f>'Parallel ES(L) Analysis'!B22</f>
        <v>#N/A</v>
      </c>
      <c r="C3" s="192" t="e">
        <f>'Parallel ES(L) Analysis'!C22</f>
        <v>#N/A</v>
      </c>
      <c r="D3" s="192" t="e">
        <f>'Parallel ES(L) Analysis'!D22</f>
        <v>#N/A</v>
      </c>
      <c r="E3" s="192" t="e">
        <f>'Parallel ES(L) Analysis'!E22</f>
        <v>#N/A</v>
      </c>
      <c r="F3" s="192" t="e">
        <f>'Parallel ES(L) Analysis'!F22</f>
        <v>#N/A</v>
      </c>
      <c r="G3" s="192" t="e">
        <f>'Parallel ES(L) Analysis'!G22</f>
        <v>#N/A</v>
      </c>
      <c r="H3" s="192" t="e">
        <f>'Parallel ES(L) Analysis'!H22</f>
        <v>#N/A</v>
      </c>
      <c r="I3" s="192" t="e">
        <f>'Parallel ES(L) Analysis'!I22</f>
        <v>#N/A</v>
      </c>
      <c r="J3" s="192" t="e">
        <f>'Parallel ES(L) Analysis'!J22</f>
        <v>#N/A</v>
      </c>
      <c r="K3" s="192" t="e">
        <f>'Parallel ES(L) Analysis'!K22</f>
        <v>#N/A</v>
      </c>
      <c r="L3" s="192" t="e">
        <f>'Parallel ES(L) Analysis'!L22</f>
        <v>#N/A</v>
      </c>
      <c r="M3" s="192" t="e">
        <f>'Parallel ES(L) Analysis'!M22</f>
        <v>#N/A</v>
      </c>
      <c r="N3" s="192" t="e">
        <f>'Parallel ES(L) Analysis'!N22</f>
        <v>#N/A</v>
      </c>
      <c r="O3" s="192" t="e">
        <f>'Parallel ES(L) Analysis'!O22</f>
        <v>#N/A</v>
      </c>
      <c r="P3" s="191" t="e">
        <f>'Parallel ES(L) Analysis'!P22</f>
        <v>#N/A</v>
      </c>
      <c r="Q3" s="192" t="e">
        <f>'Parallel ES(L) Analysis'!Q22</f>
        <v>#N/A</v>
      </c>
      <c r="R3" s="192" t="e">
        <f>'Parallel ES(L) Analysis'!R22</f>
        <v>#N/A</v>
      </c>
      <c r="S3" s="192" t="e">
        <f>'Parallel ES(L) Analysis'!S22</f>
        <v>#N/A</v>
      </c>
      <c r="T3" s="192" t="e">
        <f>'Parallel ES(L) Analysis'!T22</f>
        <v>#N/A</v>
      </c>
      <c r="U3" s="192" t="e">
        <f>'Parallel ES(L) Analysis'!U22</f>
        <v>#N/A</v>
      </c>
      <c r="V3" s="192" t="e">
        <f>'Parallel ES(L) Analysis'!V22</f>
        <v>#N/A</v>
      </c>
      <c r="W3" s="192" t="e">
        <f>'Parallel ES(L) Analysis'!W22</f>
        <v>#N/A</v>
      </c>
      <c r="X3" s="192" t="e">
        <f>'Parallel ES(L) Analysis'!X22</f>
        <v>#N/A</v>
      </c>
      <c r="Y3" s="192" t="e">
        <f>'Parallel ES(L) Analysis'!Y22</f>
        <v>#N/A</v>
      </c>
      <c r="Z3" s="192" t="e">
        <f>'Parallel ES(L) Analysis'!Z22</f>
        <v>#N/A</v>
      </c>
      <c r="AA3" s="192" t="e">
        <f>'Parallel ES(L) Analysis'!AA22</f>
        <v>#N/A</v>
      </c>
      <c r="AB3" s="192" t="e">
        <f>'Parallel ES(L) Analysis'!AB22</f>
        <v>#N/A</v>
      </c>
      <c r="AC3" s="192" t="e">
        <f>'Parallel ES(L) Analysis'!AC22</f>
        <v>#N/A</v>
      </c>
      <c r="AD3" s="192" t="e">
        <f>'Parallel ES(L) Analysis'!AD22</f>
        <v>#N/A</v>
      </c>
      <c r="AE3" s="199" t="e">
        <f>'Parallel ES(L) Analysis'!AE22</f>
        <v>#N/A</v>
      </c>
    </row>
    <row r="4" spans="1:31" ht="24.95" customHeight="1" x14ac:dyDescent="0.2">
      <c r="A4" s="193" t="s">
        <v>89</v>
      </c>
      <c r="B4" s="194" t="e">
        <f ca="1">'Parallel ES(L) Analysis'!B38</f>
        <v>#N/A</v>
      </c>
      <c r="C4" s="195" t="e">
        <f ca="1">'Parallel ES(L) Analysis'!C38</f>
        <v>#N/A</v>
      </c>
      <c r="D4" s="195" t="e">
        <f ca="1">'Parallel ES(L) Analysis'!D38</f>
        <v>#N/A</v>
      </c>
      <c r="E4" s="195" t="e">
        <f ca="1">'Parallel ES(L) Analysis'!E38</f>
        <v>#N/A</v>
      </c>
      <c r="F4" s="195" t="e">
        <f ca="1">'Parallel ES(L) Analysis'!F38</f>
        <v>#N/A</v>
      </c>
      <c r="G4" s="195" t="e">
        <f ca="1">'Parallel ES(L) Analysis'!G38</f>
        <v>#N/A</v>
      </c>
      <c r="H4" s="195" t="e">
        <f ca="1">'Parallel ES(L) Analysis'!H38</f>
        <v>#N/A</v>
      </c>
      <c r="I4" s="195" t="e">
        <f ca="1">'Parallel ES(L) Analysis'!I38</f>
        <v>#N/A</v>
      </c>
      <c r="J4" s="195" t="e">
        <f ca="1">'Parallel ES(L) Analysis'!J38</f>
        <v>#N/A</v>
      </c>
      <c r="K4" s="195" t="e">
        <f ca="1">'Parallel ES(L) Analysis'!K38</f>
        <v>#N/A</v>
      </c>
      <c r="L4" s="195" t="e">
        <f ca="1">'Parallel ES(L) Analysis'!L38</f>
        <v>#N/A</v>
      </c>
      <c r="M4" s="195" t="e">
        <f ca="1">'Parallel ES(L) Analysis'!M38</f>
        <v>#N/A</v>
      </c>
      <c r="N4" s="195" t="e">
        <f ca="1">'Parallel ES(L) Analysis'!N38</f>
        <v>#N/A</v>
      </c>
      <c r="O4" s="195" t="e">
        <f ca="1">'Parallel ES(L) Analysis'!O38</f>
        <v>#N/A</v>
      </c>
      <c r="P4" s="194" t="e">
        <f ca="1">'Parallel ES(L) Analysis'!P38</f>
        <v>#N/A</v>
      </c>
      <c r="Q4" s="195" t="e">
        <f ca="1">'Parallel ES(L) Analysis'!Q38</f>
        <v>#N/A</v>
      </c>
      <c r="R4" s="195" t="e">
        <f ca="1">'Parallel ES(L) Analysis'!R38</f>
        <v>#N/A</v>
      </c>
      <c r="S4" s="195" t="e">
        <f ca="1">'Parallel ES(L) Analysis'!S38</f>
        <v>#N/A</v>
      </c>
      <c r="T4" s="195" t="e">
        <f ca="1">'Parallel ES(L) Analysis'!T38</f>
        <v>#N/A</v>
      </c>
      <c r="U4" s="195" t="e">
        <f ca="1">'Parallel ES(L) Analysis'!U38</f>
        <v>#N/A</v>
      </c>
      <c r="V4" s="195" t="e">
        <f ca="1">'Parallel ES(L) Analysis'!V38</f>
        <v>#N/A</v>
      </c>
      <c r="W4" s="195" t="e">
        <f ca="1">'Parallel ES(L) Analysis'!W38</f>
        <v>#N/A</v>
      </c>
      <c r="X4" s="195" t="e">
        <f ca="1">'Parallel ES(L) Analysis'!X38</f>
        <v>#N/A</v>
      </c>
      <c r="Y4" s="195" t="e">
        <f ca="1">'Parallel ES(L) Analysis'!Y38</f>
        <v>#N/A</v>
      </c>
      <c r="Z4" s="195" t="e">
        <f ca="1">'Parallel ES(L) Analysis'!Z38</f>
        <v>#N/A</v>
      </c>
      <c r="AA4" s="195" t="e">
        <f ca="1">'Parallel ES(L) Analysis'!AA38</f>
        <v>#N/A</v>
      </c>
      <c r="AB4" s="195" t="e">
        <f ca="1">'Parallel ES(L) Analysis'!AB38</f>
        <v>#N/A</v>
      </c>
      <c r="AC4" s="195" t="e">
        <f ca="1">'Parallel ES(L) Analysis'!AC38</f>
        <v>#N/A</v>
      </c>
      <c r="AD4" s="195" t="e">
        <f ca="1">'Parallel ES(L) Analysis'!AD38</f>
        <v>#N/A</v>
      </c>
      <c r="AE4" s="201" t="e">
        <f ca="1">'Parallel ES(L) Analysis'!AE38</f>
        <v>#N/A</v>
      </c>
    </row>
    <row r="5" spans="1:31" ht="24.95" customHeight="1" thickBot="1" x14ac:dyDescent="0.25">
      <c r="A5" s="196" t="s">
        <v>90</v>
      </c>
      <c r="B5" s="276">
        <v>30</v>
      </c>
      <c r="C5" s="277">
        <v>30</v>
      </c>
      <c r="D5" s="277">
        <v>30</v>
      </c>
      <c r="E5" s="277">
        <v>30</v>
      </c>
      <c r="F5" s="277">
        <v>30</v>
      </c>
      <c r="G5" s="277">
        <v>30</v>
      </c>
      <c r="H5" s="277">
        <v>30</v>
      </c>
      <c r="I5" s="277">
        <v>30</v>
      </c>
      <c r="J5" s="277">
        <v>30</v>
      </c>
      <c r="K5" s="277">
        <v>30</v>
      </c>
      <c r="L5" s="277">
        <v>30</v>
      </c>
      <c r="M5" s="277">
        <v>30</v>
      </c>
      <c r="N5" s="277">
        <v>30</v>
      </c>
      <c r="O5" s="277">
        <v>30</v>
      </c>
      <c r="P5" s="276">
        <v>30</v>
      </c>
      <c r="Q5" s="277">
        <v>30</v>
      </c>
      <c r="R5" s="277">
        <v>30</v>
      </c>
      <c r="S5" s="277">
        <v>30</v>
      </c>
      <c r="T5" s="277">
        <v>30</v>
      </c>
      <c r="U5" s="277">
        <v>30</v>
      </c>
      <c r="V5" s="277">
        <v>30</v>
      </c>
      <c r="W5" s="277">
        <v>30</v>
      </c>
      <c r="X5" s="277">
        <v>30</v>
      </c>
      <c r="Y5" s="277">
        <v>30</v>
      </c>
      <c r="Z5" s="277">
        <v>30</v>
      </c>
      <c r="AA5" s="277">
        <v>30</v>
      </c>
      <c r="AB5" s="277">
        <v>30</v>
      </c>
      <c r="AC5" s="277">
        <v>30</v>
      </c>
      <c r="AD5" s="277">
        <v>30</v>
      </c>
      <c r="AE5" s="278">
        <v>30</v>
      </c>
    </row>
    <row r="6" spans="1:31" ht="24.95" customHeight="1" x14ac:dyDescent="0.2">
      <c r="A6" s="224"/>
      <c r="B6" s="225"/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25"/>
      <c r="R6" s="225"/>
      <c r="S6" s="225"/>
      <c r="T6" s="225"/>
      <c r="U6" s="225"/>
      <c r="V6" s="225"/>
      <c r="W6" s="225"/>
      <c r="X6" s="225"/>
      <c r="Y6" s="225"/>
      <c r="Z6" s="225"/>
      <c r="AA6" s="225"/>
      <c r="AB6" s="225"/>
      <c r="AC6" s="225"/>
      <c r="AD6" s="225"/>
      <c r="AE6" s="225"/>
    </row>
    <row r="7" spans="1:31" ht="24.95" customHeight="1" x14ac:dyDescent="0.2"/>
    <row r="8" spans="1:31" ht="24.95" customHeight="1" thickBot="1" x14ac:dyDescent="0.25">
      <c r="Q8" s="198"/>
      <c r="R8" s="198"/>
      <c r="Y8" s="198"/>
      <c r="Z8" s="198"/>
      <c r="AA8" s="198"/>
      <c r="AB8" s="198"/>
      <c r="AC8" s="198"/>
      <c r="AD8" s="198"/>
      <c r="AE8" s="198"/>
    </row>
    <row r="9" spans="1:31" ht="24.95" customHeight="1" x14ac:dyDescent="0.2">
      <c r="Q9" s="200"/>
      <c r="R9" s="200"/>
      <c r="S9" s="279"/>
      <c r="T9" s="280"/>
      <c r="U9" s="280"/>
      <c r="V9" s="280"/>
      <c r="W9" s="280"/>
      <c r="X9" s="281"/>
      <c r="Y9" s="200"/>
      <c r="Z9" s="200"/>
      <c r="AA9" s="200"/>
      <c r="AB9" s="200"/>
      <c r="AC9" s="200"/>
      <c r="AD9" s="200"/>
      <c r="AE9" s="200"/>
    </row>
    <row r="10" spans="1:31" ht="24.95" customHeight="1" x14ac:dyDescent="0.2">
      <c r="Q10" s="202"/>
      <c r="R10" s="202"/>
      <c r="S10" s="282" t="s">
        <v>96</v>
      </c>
      <c r="T10" s="283"/>
      <c r="U10" s="283"/>
      <c r="V10" s="283"/>
      <c r="W10" s="283"/>
      <c r="X10" s="284"/>
      <c r="Y10" s="202"/>
      <c r="Z10" s="202"/>
      <c r="AA10" s="202"/>
      <c r="AB10" s="202"/>
      <c r="AC10" s="202"/>
      <c r="AD10" s="202"/>
      <c r="AE10" s="202"/>
    </row>
    <row r="11" spans="1:31" ht="24.95" customHeight="1" x14ac:dyDescent="0.2">
      <c r="Q11" s="203"/>
      <c r="R11" s="203"/>
      <c r="S11" s="285"/>
      <c r="T11" s="286" t="s">
        <v>97</v>
      </c>
      <c r="U11" s="287"/>
      <c r="V11" s="287"/>
      <c r="W11" s="287"/>
      <c r="X11" s="288"/>
      <c r="Y11" s="203"/>
      <c r="Z11" s="203"/>
      <c r="AA11" s="203"/>
      <c r="AB11" s="203"/>
      <c r="AC11" s="203"/>
      <c r="AD11" s="203"/>
      <c r="AE11" s="203"/>
    </row>
    <row r="12" spans="1:31" ht="24.95" customHeight="1" x14ac:dyDescent="0.2">
      <c r="S12" s="289"/>
      <c r="T12" s="290" t="s">
        <v>98</v>
      </c>
      <c r="U12" s="291"/>
      <c r="V12" s="291"/>
      <c r="W12" s="291"/>
      <c r="X12" s="292"/>
    </row>
    <row r="13" spans="1:31" ht="24.95" customHeight="1" thickBot="1" x14ac:dyDescent="0.25">
      <c r="S13" s="293"/>
      <c r="T13" s="294"/>
      <c r="U13" s="294"/>
      <c r="V13" s="294"/>
      <c r="W13" s="294"/>
      <c r="X13" s="295"/>
    </row>
  </sheetData>
  <sheetProtection selectLockedCells="1"/>
  <pageMargins left="0.75" right="0.75" top="1" bottom="1" header="0.5" footer="0.5"/>
  <pageSetup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3"/>
  </sheetPr>
  <dimension ref="A1:R37"/>
  <sheetViews>
    <sheetView zoomScale="120" zoomScaleNormal="120" workbookViewId="0">
      <selection activeCell="A2" sqref="A2:B4"/>
    </sheetView>
  </sheetViews>
  <sheetFormatPr defaultRowHeight="12.75" x14ac:dyDescent="0.2"/>
  <cols>
    <col min="1" max="2" width="11.140625" style="299" customWidth="1"/>
    <col min="3" max="3" width="2.5703125" style="299" customWidth="1"/>
    <col min="4" max="6" width="9.140625" style="299"/>
    <col min="7" max="7" width="11" style="299" customWidth="1"/>
    <col min="8" max="8" width="2.5703125" style="299" customWidth="1"/>
    <col min="9" max="13" width="9.140625" style="299"/>
    <col min="14" max="14" width="1.5703125" style="299" customWidth="1"/>
    <col min="15" max="16384" width="9.140625" style="299"/>
  </cols>
  <sheetData>
    <row r="1" spans="1:18" ht="15" thickBot="1" x14ac:dyDescent="0.3">
      <c r="A1" s="298" t="s">
        <v>13</v>
      </c>
      <c r="B1" s="298" t="s">
        <v>14</v>
      </c>
      <c r="I1" s="300" t="s">
        <v>10</v>
      </c>
      <c r="J1" s="301" t="s">
        <v>11</v>
      </c>
      <c r="K1" s="301" t="s">
        <v>6</v>
      </c>
      <c r="L1" s="301" t="s">
        <v>7</v>
      </c>
      <c r="M1" s="302" t="s">
        <v>8</v>
      </c>
      <c r="N1" s="303"/>
      <c r="O1" s="304" t="s">
        <v>16</v>
      </c>
      <c r="P1" s="305" t="s">
        <v>17</v>
      </c>
      <c r="Q1" s="306" t="s">
        <v>28</v>
      </c>
      <c r="R1" s="307" t="s">
        <v>69</v>
      </c>
    </row>
    <row r="2" spans="1:18" ht="13.5" thickBot="1" x14ac:dyDescent="0.25">
      <c r="A2" s="296"/>
      <c r="B2" s="296"/>
      <c r="D2" s="308" t="s">
        <v>9</v>
      </c>
      <c r="E2" s="309"/>
      <c r="F2" s="309"/>
      <c r="G2" s="310"/>
      <c r="I2" s="311"/>
      <c r="J2" s="311"/>
      <c r="K2" s="312">
        <v>0</v>
      </c>
      <c r="L2" s="311"/>
      <c r="M2" s="313"/>
      <c r="N2" s="303"/>
      <c r="O2" s="314">
        <v>2</v>
      </c>
      <c r="P2" s="311"/>
      <c r="Q2" s="313"/>
      <c r="R2" s="315">
        <v>36</v>
      </c>
    </row>
    <row r="3" spans="1:18" x14ac:dyDescent="0.2">
      <c r="A3" s="296"/>
      <c r="B3" s="296"/>
      <c r="D3" s="316" t="s">
        <v>12</v>
      </c>
      <c r="E3" s="317"/>
      <c r="F3" s="317"/>
      <c r="G3" s="318"/>
      <c r="I3" s="319">
        <v>1</v>
      </c>
      <c r="J3" s="320">
        <v>1</v>
      </c>
      <c r="K3" s="321">
        <v>1</v>
      </c>
      <c r="L3" s="320">
        <v>0</v>
      </c>
      <c r="M3" s="322">
        <v>0</v>
      </c>
      <c r="N3" s="303"/>
      <c r="O3" s="323">
        <v>3</v>
      </c>
      <c r="P3" s="324">
        <v>29</v>
      </c>
      <c r="Q3" s="325">
        <v>3.7241379310344827</v>
      </c>
      <c r="R3" s="326"/>
    </row>
    <row r="4" spans="1:18" ht="13.5" thickBot="1" x14ac:dyDescent="0.25">
      <c r="A4" s="296">
        <v>93</v>
      </c>
      <c r="B4" s="296"/>
      <c r="D4" s="327" t="s">
        <v>41</v>
      </c>
      <c r="E4" s="328"/>
      <c r="F4" s="328"/>
      <c r="G4" s="329"/>
      <c r="I4" s="330">
        <v>1</v>
      </c>
      <c r="J4" s="331">
        <v>1</v>
      </c>
      <c r="K4" s="332">
        <v>2</v>
      </c>
      <c r="L4" s="331">
        <v>0</v>
      </c>
      <c r="M4" s="333">
        <v>0</v>
      </c>
      <c r="N4" s="303"/>
      <c r="O4" s="323">
        <v>4</v>
      </c>
      <c r="P4" s="334">
        <v>29</v>
      </c>
      <c r="Q4" s="325">
        <v>4.9655172413793105</v>
      </c>
      <c r="R4" s="335"/>
    </row>
    <row r="5" spans="1:18" x14ac:dyDescent="0.2">
      <c r="A5" s="296">
        <v>644</v>
      </c>
      <c r="B5" s="296"/>
      <c r="I5" s="330">
        <v>2.9375</v>
      </c>
      <c r="J5" s="331">
        <v>1.6458333333333333</v>
      </c>
      <c r="K5" s="332">
        <v>3</v>
      </c>
      <c r="L5" s="331">
        <v>1.9375</v>
      </c>
      <c r="M5" s="333">
        <v>1.9375</v>
      </c>
      <c r="N5" s="303"/>
      <c r="O5" s="323">
        <v>5</v>
      </c>
      <c r="P5" s="334">
        <v>18.405063291139243</v>
      </c>
      <c r="Q5" s="325">
        <v>9.7799174690508934</v>
      </c>
      <c r="R5" s="335"/>
    </row>
    <row r="6" spans="1:18" ht="13.5" thickBot="1" x14ac:dyDescent="0.25">
      <c r="A6" s="296">
        <v>1710</v>
      </c>
      <c r="B6" s="296"/>
      <c r="I6" s="330">
        <v>1.1635587102983642</v>
      </c>
      <c r="J6" s="331">
        <v>1.5252646775745911</v>
      </c>
      <c r="K6" s="332">
        <v>4</v>
      </c>
      <c r="L6" s="331">
        <v>0.16355871029836422</v>
      </c>
      <c r="M6" s="333">
        <v>2.1010587102983642</v>
      </c>
      <c r="N6" s="303"/>
      <c r="O6" s="323">
        <v>6</v>
      </c>
      <c r="P6" s="334">
        <v>19.701845716990061</v>
      </c>
      <c r="Q6" s="325">
        <v>10.963439827047802</v>
      </c>
      <c r="R6" s="335"/>
    </row>
    <row r="7" spans="1:18" x14ac:dyDescent="0.2">
      <c r="A7" s="296">
        <v>2397</v>
      </c>
      <c r="B7" s="296"/>
      <c r="D7" s="336" t="s">
        <v>33</v>
      </c>
      <c r="E7" s="337"/>
      <c r="F7" s="337"/>
      <c r="G7" s="338"/>
      <c r="I7" s="330">
        <v>0.63811357074109676</v>
      </c>
      <c r="J7" s="331">
        <v>1.3478344562078921</v>
      </c>
      <c r="K7" s="332">
        <v>5</v>
      </c>
      <c r="L7" s="331">
        <v>-0.36188642925890324</v>
      </c>
      <c r="M7" s="333">
        <v>1.739172281039461</v>
      </c>
      <c r="N7" s="303"/>
      <c r="O7" s="323">
        <v>7</v>
      </c>
      <c r="P7" s="334">
        <v>22.032133676092545</v>
      </c>
      <c r="Q7" s="325">
        <v>11.437839099235751</v>
      </c>
      <c r="R7" s="335"/>
    </row>
    <row r="8" spans="1:18" x14ac:dyDescent="0.2">
      <c r="A8" s="296">
        <v>3060</v>
      </c>
      <c r="B8" s="296"/>
      <c r="D8" s="339" t="s">
        <v>34</v>
      </c>
      <c r="E8" s="340"/>
      <c r="F8" s="340"/>
      <c r="G8" s="341"/>
      <c r="I8" s="330">
        <v>1.3335060500507145</v>
      </c>
      <c r="J8" s="331">
        <v>1.3454463885150292</v>
      </c>
      <c r="K8" s="332">
        <v>6</v>
      </c>
      <c r="L8" s="331">
        <v>0.33350605005071454</v>
      </c>
      <c r="M8" s="333">
        <v>2.0726783310901755</v>
      </c>
      <c r="N8" s="303"/>
      <c r="O8" s="323">
        <v>8</v>
      </c>
      <c r="P8" s="334">
        <v>22.067689229743248</v>
      </c>
      <c r="Q8" s="325">
        <v>13.050754748341669</v>
      </c>
      <c r="R8" s="335"/>
    </row>
    <row r="9" spans="1:18" x14ac:dyDescent="0.2">
      <c r="A9" s="296">
        <v>3923</v>
      </c>
      <c r="B9" s="296"/>
      <c r="D9" s="339" t="s">
        <v>35</v>
      </c>
      <c r="E9" s="340"/>
      <c r="F9" s="340"/>
      <c r="G9" s="341"/>
      <c r="I9" s="330">
        <v>1.0475402481447968</v>
      </c>
      <c r="J9" s="331">
        <v>1.3028883684621388</v>
      </c>
      <c r="K9" s="332">
        <v>7</v>
      </c>
      <c r="L9" s="331">
        <v>4.7540248144796848E-2</v>
      </c>
      <c r="M9" s="333">
        <v>2.1202185792349724</v>
      </c>
      <c r="N9" s="303"/>
      <c r="O9" s="323">
        <v>9</v>
      </c>
      <c r="P9" s="334">
        <v>22.723187537447576</v>
      </c>
      <c r="Q9" s="325">
        <v>14.258562953197098</v>
      </c>
      <c r="R9" s="335"/>
    </row>
    <row r="10" spans="1:18" x14ac:dyDescent="0.2">
      <c r="A10" s="296">
        <v>4722</v>
      </c>
      <c r="B10" s="296"/>
      <c r="D10" s="339" t="s">
        <v>36</v>
      </c>
      <c r="E10" s="340"/>
      <c r="F10" s="340"/>
      <c r="G10" s="341"/>
      <c r="I10" s="330">
        <v>1.0858882909940348</v>
      </c>
      <c r="J10" s="331">
        <v>1.2757633587786259</v>
      </c>
      <c r="K10" s="332">
        <v>8</v>
      </c>
      <c r="L10" s="331">
        <v>8.5888290994034833E-2</v>
      </c>
      <c r="M10" s="333">
        <v>2.2061068702290072</v>
      </c>
      <c r="N10" s="303"/>
      <c r="O10" s="323">
        <v>10</v>
      </c>
      <c r="P10" s="334">
        <v>23.163799551234106</v>
      </c>
      <c r="Q10" s="325">
        <v>15.541491766225379</v>
      </c>
      <c r="R10" s="335"/>
    </row>
    <row r="11" spans="1:18" x14ac:dyDescent="0.2">
      <c r="A11" s="296">
        <v>5743</v>
      </c>
      <c r="B11" s="296">
        <v>93</v>
      </c>
      <c r="D11" s="339" t="s">
        <v>37</v>
      </c>
      <c r="E11" s="340"/>
      <c r="F11" s="340"/>
      <c r="G11" s="341"/>
      <c r="I11" s="330">
        <v>1.3546275930478284</v>
      </c>
      <c r="J11" s="331">
        <v>1.2845260514752039</v>
      </c>
      <c r="K11" s="332">
        <v>9</v>
      </c>
      <c r="L11" s="331">
        <v>0.35462759304782843</v>
      </c>
      <c r="M11" s="333">
        <v>2.5607344632768356</v>
      </c>
      <c r="N11" s="303"/>
      <c r="O11" s="323">
        <v>11</v>
      </c>
      <c r="P11" s="334">
        <v>23.019425778863777</v>
      </c>
      <c r="Q11" s="325">
        <v>17.202861783094672</v>
      </c>
      <c r="R11" s="335"/>
    </row>
    <row r="12" spans="1:18" x14ac:dyDescent="0.2">
      <c r="A12" s="296">
        <v>7369</v>
      </c>
      <c r="B12" s="296">
        <v>644</v>
      </c>
      <c r="D12" s="339" t="s">
        <v>38</v>
      </c>
      <c r="E12" s="340"/>
      <c r="F12" s="340"/>
      <c r="G12" s="341"/>
      <c r="I12" s="330">
        <v>1.2828595467065256</v>
      </c>
      <c r="J12" s="331">
        <v>1.2843594009983361</v>
      </c>
      <c r="K12" s="332">
        <v>10</v>
      </c>
      <c r="L12" s="331">
        <v>0.28285954670652558</v>
      </c>
      <c r="M12" s="333">
        <v>2.8435940099833612</v>
      </c>
      <c r="N12" s="303"/>
      <c r="O12" s="323">
        <v>12</v>
      </c>
      <c r="P12" s="334">
        <v>23.022153128643609</v>
      </c>
      <c r="Q12" s="325">
        <v>18.764535080018906</v>
      </c>
      <c r="R12" s="335"/>
    </row>
    <row r="13" spans="1:18" x14ac:dyDescent="0.2">
      <c r="A13" s="296">
        <v>9005</v>
      </c>
      <c r="B13" s="296">
        <v>975</v>
      </c>
      <c r="D13" s="339" t="s">
        <v>39</v>
      </c>
      <c r="E13" s="340"/>
      <c r="F13" s="340"/>
      <c r="G13" s="341"/>
      <c r="I13" s="330">
        <v>1.1653894415532822</v>
      </c>
      <c r="J13" s="331">
        <v>1.2735439501396948</v>
      </c>
      <c r="K13" s="332">
        <v>11</v>
      </c>
      <c r="L13" s="331">
        <v>0.16538944155328217</v>
      </c>
      <c r="M13" s="333">
        <v>3.0089834515366434</v>
      </c>
      <c r="N13" s="303"/>
      <c r="O13" s="323">
        <v>13</v>
      </c>
      <c r="P13" s="334">
        <v>23.200681764487495</v>
      </c>
      <c r="Q13" s="325">
        <v>20.17182101589583</v>
      </c>
      <c r="R13" s="335"/>
    </row>
    <row r="14" spans="1:18" x14ac:dyDescent="0.2">
      <c r="A14" s="296">
        <v>10850</v>
      </c>
      <c r="B14" s="296">
        <v>1275</v>
      </c>
      <c r="D14" s="339" t="s">
        <v>40</v>
      </c>
      <c r="E14" s="340"/>
      <c r="F14" s="340"/>
      <c r="G14" s="341"/>
      <c r="I14" s="330">
        <v>0.64680851063829792</v>
      </c>
      <c r="J14" s="331">
        <v>1.2213159968479117</v>
      </c>
      <c r="K14" s="332">
        <v>12</v>
      </c>
      <c r="L14" s="331">
        <v>-0.35319148936170208</v>
      </c>
      <c r="M14" s="333">
        <v>2.6557919621749413</v>
      </c>
      <c r="N14" s="303"/>
      <c r="O14" s="323">
        <v>14</v>
      </c>
      <c r="P14" s="334">
        <v>24.107300706519986</v>
      </c>
      <c r="Q14" s="325">
        <v>20.906529774347142</v>
      </c>
      <c r="R14" s="335"/>
    </row>
    <row r="15" spans="1:18" x14ac:dyDescent="0.2">
      <c r="A15" s="296">
        <v>12218</v>
      </c>
      <c r="B15" s="296">
        <v>1739</v>
      </c>
      <c r="D15" s="339" t="s">
        <v>42</v>
      </c>
      <c r="E15" s="340"/>
      <c r="F15" s="340"/>
      <c r="G15" s="341"/>
      <c r="I15" s="330">
        <v>1.0669656360459623</v>
      </c>
      <c r="J15" s="331">
        <v>1.2094428921708387</v>
      </c>
      <c r="K15" s="332">
        <v>13</v>
      </c>
      <c r="L15" s="331">
        <v>6.6965636045962285E-2</v>
      </c>
      <c r="M15" s="333">
        <v>2.7227575982209036</v>
      </c>
      <c r="N15" s="303"/>
      <c r="O15" s="323">
        <v>15</v>
      </c>
      <c r="P15" s="334">
        <v>24.324328147100424</v>
      </c>
      <c r="Q15" s="325">
        <v>22.199996511080229</v>
      </c>
      <c r="R15" s="335"/>
    </row>
    <row r="16" spans="1:18" x14ac:dyDescent="0.2">
      <c r="A16" s="296">
        <v>13921</v>
      </c>
      <c r="B16" s="296">
        <v>2292</v>
      </c>
      <c r="D16" s="342" t="s">
        <v>43</v>
      </c>
      <c r="E16" s="340"/>
      <c r="F16" s="340"/>
      <c r="G16" s="341"/>
      <c r="I16" s="330">
        <v>0.91619456578820824</v>
      </c>
      <c r="J16" s="331">
        <v>1.1884965831435079</v>
      </c>
      <c r="K16" s="332">
        <v>14</v>
      </c>
      <c r="L16" s="331">
        <v>-8.3805434211791763E-2</v>
      </c>
      <c r="M16" s="333">
        <v>2.6389521640091118</v>
      </c>
      <c r="N16" s="303"/>
      <c r="O16" s="323">
        <v>16</v>
      </c>
      <c r="P16" s="334">
        <v>24.717776712985149</v>
      </c>
      <c r="Q16" s="325">
        <v>23.303066723529636</v>
      </c>
      <c r="R16" s="335"/>
    </row>
    <row r="17" spans="1:18" x14ac:dyDescent="0.2">
      <c r="A17" s="296">
        <v>15417</v>
      </c>
      <c r="B17" s="296">
        <v>3331</v>
      </c>
      <c r="D17" s="343" t="s">
        <v>75</v>
      </c>
      <c r="E17" s="344"/>
      <c r="F17" s="345"/>
      <c r="G17" s="346"/>
      <c r="I17" s="330">
        <v>1.5558809899198458</v>
      </c>
      <c r="J17" s="331">
        <v>1.2129888769285972</v>
      </c>
      <c r="K17" s="332">
        <v>15</v>
      </c>
      <c r="L17" s="331">
        <v>0.5558809899198458</v>
      </c>
      <c r="M17" s="333">
        <v>3.1948331539289576</v>
      </c>
      <c r="N17" s="303"/>
      <c r="O17" s="323">
        <v>17</v>
      </c>
      <c r="P17" s="334">
        <v>24.259066437910427</v>
      </c>
      <c r="Q17" s="325">
        <v>25.227681434748362</v>
      </c>
      <c r="R17" s="335"/>
    </row>
    <row r="18" spans="1:18" x14ac:dyDescent="0.2">
      <c r="A18" s="296">
        <v>18170</v>
      </c>
      <c r="B18" s="296">
        <v>3869</v>
      </c>
      <c r="D18" s="347" t="s">
        <v>77</v>
      </c>
      <c r="E18" s="340"/>
      <c r="F18" s="340"/>
      <c r="G18" s="341"/>
      <c r="I18" s="330">
        <v>1.0406165815207764</v>
      </c>
      <c r="J18" s="331">
        <v>1.2022156084656084</v>
      </c>
      <c r="K18" s="332">
        <v>16</v>
      </c>
      <c r="L18" s="331">
        <v>4.0616581520776407E-2</v>
      </c>
      <c r="M18" s="333">
        <v>3.235449735449734</v>
      </c>
      <c r="N18" s="303"/>
      <c r="O18" s="323">
        <v>18</v>
      </c>
      <c r="P18" s="334">
        <v>24.45853390180168</v>
      </c>
      <c r="Q18" s="325">
        <v>26.493820218401016</v>
      </c>
      <c r="R18" s="335"/>
    </row>
    <row r="19" spans="1:18" ht="13.5" thickBot="1" x14ac:dyDescent="0.25">
      <c r="A19" s="296">
        <v>20022</v>
      </c>
      <c r="B19" s="296">
        <v>4612</v>
      </c>
      <c r="D19" s="348" t="s">
        <v>76</v>
      </c>
      <c r="E19" s="349"/>
      <c r="F19" s="349"/>
      <c r="G19" s="350"/>
      <c r="I19" s="330">
        <v>1.2209018599747097</v>
      </c>
      <c r="J19" s="331">
        <v>1.2033147997308495</v>
      </c>
      <c r="K19" s="332">
        <v>17</v>
      </c>
      <c r="L19" s="331">
        <v>0.22090185997470968</v>
      </c>
      <c r="M19" s="333">
        <v>3.4563515954244437</v>
      </c>
      <c r="N19" s="303"/>
      <c r="O19" s="323">
        <v>19</v>
      </c>
      <c r="P19" s="334">
        <v>24.438018717993998</v>
      </c>
      <c r="Q19" s="325">
        <v>27.989175714001842</v>
      </c>
      <c r="R19" s="335"/>
    </row>
    <row r="20" spans="1:18" x14ac:dyDescent="0.2">
      <c r="A20" s="296">
        <v>21936</v>
      </c>
      <c r="B20" s="296">
        <v>5527</v>
      </c>
      <c r="I20" s="330">
        <v>1.319951256099646</v>
      </c>
      <c r="J20" s="331">
        <v>1.2097946028624493</v>
      </c>
      <c r="K20" s="332">
        <v>18</v>
      </c>
      <c r="L20" s="331">
        <v>0.31995125609964603</v>
      </c>
      <c r="M20" s="333">
        <v>3.7763028515240897</v>
      </c>
      <c r="N20" s="303"/>
      <c r="O20" s="323">
        <v>20</v>
      </c>
      <c r="P20" s="334">
        <v>24.317838033097782</v>
      </c>
      <c r="Q20" s="325">
        <v>29.607895201047246</v>
      </c>
      <c r="R20" s="335"/>
    </row>
    <row r="21" spans="1:18" x14ac:dyDescent="0.2">
      <c r="A21" s="296">
        <v>24418</v>
      </c>
      <c r="B21" s="296">
        <v>6575</v>
      </c>
      <c r="I21" s="330">
        <v>1.1374062646902452</v>
      </c>
      <c r="J21" s="331">
        <v>1.2059846903270703</v>
      </c>
      <c r="K21" s="332">
        <v>19</v>
      </c>
      <c r="L21" s="331">
        <v>0.13740626469024519</v>
      </c>
      <c r="M21" s="333">
        <v>3.9137091162143349</v>
      </c>
      <c r="N21" s="303"/>
      <c r="O21" s="323">
        <v>21</v>
      </c>
      <c r="P21" s="334">
        <v>24.388343912290825</v>
      </c>
      <c r="Q21" s="325">
        <v>30.998414763989118</v>
      </c>
      <c r="R21" s="335"/>
    </row>
    <row r="22" spans="1:18" x14ac:dyDescent="0.2">
      <c r="A22" s="296">
        <v>26186</v>
      </c>
      <c r="B22" s="296">
        <v>7991</v>
      </c>
      <c r="I22" s="330">
        <v>1.2671954063987307</v>
      </c>
      <c r="J22" s="331">
        <v>1.2090452261306532</v>
      </c>
      <c r="K22" s="332">
        <v>20</v>
      </c>
      <c r="L22" s="331">
        <v>0.26719540639873074</v>
      </c>
      <c r="M22" s="333">
        <v>4.1809045226130657</v>
      </c>
      <c r="N22" s="303"/>
      <c r="O22" s="323">
        <v>22</v>
      </c>
      <c r="P22" s="334">
        <v>24.331670822942645</v>
      </c>
      <c r="Q22" s="325">
        <v>32.550169109357384</v>
      </c>
      <c r="R22" s="335"/>
    </row>
    <row r="23" spans="1:18" x14ac:dyDescent="0.2">
      <c r="A23" s="296">
        <v>27972</v>
      </c>
      <c r="B23" s="296">
        <v>9193</v>
      </c>
      <c r="I23" s="330">
        <v>1.0587579246443184</v>
      </c>
      <c r="J23" s="331">
        <v>1.2018886879646373</v>
      </c>
      <c r="K23" s="332">
        <v>21</v>
      </c>
      <c r="L23" s="331">
        <v>5.8757924644318393E-2</v>
      </c>
      <c r="M23" s="333">
        <v>4.2396624472573841</v>
      </c>
      <c r="N23" s="303"/>
      <c r="O23" s="323">
        <v>23</v>
      </c>
      <c r="P23" s="334">
        <v>24.46464274967401</v>
      </c>
      <c r="Q23" s="325">
        <v>33.844761539018712</v>
      </c>
      <c r="R23" s="335"/>
    </row>
    <row r="24" spans="1:18" x14ac:dyDescent="0.2">
      <c r="A24" s="296">
        <v>29397</v>
      </c>
      <c r="B24" s="296">
        <v>10831</v>
      </c>
      <c r="I24" s="330">
        <v>1.1549534424340138</v>
      </c>
      <c r="J24" s="331">
        <v>1.1997552677132453</v>
      </c>
      <c r="K24" s="332">
        <v>22</v>
      </c>
      <c r="L24" s="331">
        <v>0.15495344243401377</v>
      </c>
      <c r="M24" s="333">
        <v>4.3946158896913978</v>
      </c>
      <c r="N24" s="303"/>
      <c r="O24" s="323">
        <v>24</v>
      </c>
      <c r="P24" s="334">
        <v>24.504589666409611</v>
      </c>
      <c r="Q24" s="325">
        <v>35.258700992832928</v>
      </c>
      <c r="R24" s="335"/>
    </row>
    <row r="25" spans="1:18" x14ac:dyDescent="0.2">
      <c r="A25" s="296">
        <v>30899</v>
      </c>
      <c r="B25" s="296">
        <v>12946</v>
      </c>
      <c r="I25" s="330">
        <v>0.60538411030860217</v>
      </c>
      <c r="J25" s="331">
        <v>1.173913043478261</v>
      </c>
      <c r="K25" s="332">
        <v>23</v>
      </c>
      <c r="L25" s="331">
        <v>-0.39461588969139783</v>
      </c>
      <c r="M25" s="333">
        <v>4</v>
      </c>
      <c r="N25" s="303"/>
      <c r="O25" s="323">
        <v>25</v>
      </c>
      <c r="P25" s="334">
        <v>25</v>
      </c>
      <c r="Q25" s="325">
        <v>36</v>
      </c>
      <c r="R25" s="335"/>
    </row>
    <row r="26" spans="1:18" x14ac:dyDescent="0.2">
      <c r="A26" s="296">
        <v>31821</v>
      </c>
      <c r="B26" s="296">
        <v>14295</v>
      </c>
    </row>
    <row r="27" spans="1:18" x14ac:dyDescent="0.2">
      <c r="A27" s="296"/>
      <c r="B27" s="296">
        <v>16051</v>
      </c>
    </row>
    <row r="28" spans="1:18" x14ac:dyDescent="0.2">
      <c r="A28" s="296"/>
      <c r="B28" s="296">
        <v>17808</v>
      </c>
    </row>
    <row r="29" spans="1:18" x14ac:dyDescent="0.2">
      <c r="A29" s="296"/>
      <c r="B29" s="296">
        <v>19666</v>
      </c>
    </row>
    <row r="30" spans="1:18" x14ac:dyDescent="0.2">
      <c r="A30" s="297"/>
      <c r="B30" s="296">
        <v>21178</v>
      </c>
    </row>
    <row r="31" spans="1:18" x14ac:dyDescent="0.2">
      <c r="A31" s="297"/>
      <c r="B31" s="296">
        <v>22839</v>
      </c>
    </row>
    <row r="32" spans="1:18" x14ac:dyDescent="0.2">
      <c r="A32" s="297"/>
      <c r="B32" s="296">
        <v>24873</v>
      </c>
    </row>
    <row r="33" spans="1:2" x14ac:dyDescent="0.2">
      <c r="A33" s="297"/>
      <c r="B33" s="296">
        <v>26310</v>
      </c>
    </row>
    <row r="34" spans="1:2" x14ac:dyDescent="0.2">
      <c r="A34" s="297"/>
      <c r="B34" s="296">
        <v>27720</v>
      </c>
    </row>
    <row r="35" spans="1:2" x14ac:dyDescent="0.2">
      <c r="A35" s="297"/>
      <c r="B35" s="296">
        <v>29113</v>
      </c>
    </row>
    <row r="36" spans="1:2" x14ac:dyDescent="0.2">
      <c r="A36" s="297"/>
      <c r="B36" s="296">
        <v>30298</v>
      </c>
    </row>
    <row r="37" spans="1:2" x14ac:dyDescent="0.2">
      <c r="A37" s="297"/>
      <c r="B37" s="296">
        <v>31821</v>
      </c>
    </row>
  </sheetData>
  <sheetProtection sheet="1" objects="1" scenarios="1" selectLockedCells="1"/>
  <phoneticPr fontId="0" type="noConversion"/>
  <conditionalFormatting sqref="I25">
    <cfRule type="cellIs" dxfId="1" priority="1" stopIfTrue="1" operator="equal">
      <formula>"  ERROR"</formula>
    </cfRule>
  </conditionalFormatting>
  <conditionalFormatting sqref="J25 L25:M25">
    <cfRule type="cellIs" dxfId="0" priority="2" stopIfTrue="1" operator="equal">
      <formula>"   ERROR"</formula>
    </cfRule>
  </conditionalFormatting>
  <pageMargins left="0.75" right="0.75" top="1" bottom="1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7"/>
  </sheetPr>
  <dimension ref="A1:U40"/>
  <sheetViews>
    <sheetView topLeftCell="A7" zoomScale="120" zoomScaleNormal="120" workbookViewId="0">
      <selection activeCell="O26" sqref="O26"/>
    </sheetView>
  </sheetViews>
  <sheetFormatPr defaultRowHeight="12.75" x14ac:dyDescent="0.2"/>
  <cols>
    <col min="1" max="1" width="21.5703125" customWidth="1"/>
    <col min="15" max="15" width="12" customWidth="1"/>
    <col min="21" max="21" width="11" customWidth="1"/>
  </cols>
  <sheetData>
    <row r="1" spans="1:15" ht="36.75" customHeight="1" thickTop="1" x14ac:dyDescent="0.2">
      <c r="A1" s="352" t="s">
        <v>46</v>
      </c>
      <c r="B1" s="354" t="s">
        <v>47</v>
      </c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6"/>
      <c r="N1" s="107"/>
      <c r="O1" s="107"/>
    </row>
    <row r="2" spans="1:15" ht="22.5" customHeight="1" thickBot="1" x14ac:dyDescent="0.25">
      <c r="A2" s="353"/>
      <c r="B2" s="93">
        <v>1</v>
      </c>
      <c r="C2" s="94">
        <v>2</v>
      </c>
      <c r="D2" s="94">
        <v>3</v>
      </c>
      <c r="E2" s="94">
        <v>4</v>
      </c>
      <c r="F2" s="94">
        <v>5</v>
      </c>
      <c r="G2" s="94">
        <v>6</v>
      </c>
      <c r="H2" s="94">
        <v>7</v>
      </c>
      <c r="I2" s="94">
        <v>8</v>
      </c>
      <c r="J2" s="94">
        <v>9</v>
      </c>
      <c r="K2" s="94">
        <v>10</v>
      </c>
      <c r="L2" s="94">
        <v>11</v>
      </c>
      <c r="M2" s="95">
        <v>12</v>
      </c>
    </row>
    <row r="3" spans="1:15" ht="24" customHeight="1" x14ac:dyDescent="0.2">
      <c r="A3" s="96" t="s">
        <v>48</v>
      </c>
      <c r="B3" s="131"/>
      <c r="C3" s="135">
        <f t="shared" ref="C3:K3" si="0" xml:space="preserve"> C2 * 10 / C16</f>
        <v>1.4814814814814814</v>
      </c>
      <c r="D3" s="97">
        <f t="shared" si="0"/>
        <v>3.214285714285714</v>
      </c>
      <c r="E3" s="97">
        <f t="shared" si="0"/>
        <v>5.1162790697674421</v>
      </c>
      <c r="F3" s="97">
        <f t="shared" si="0"/>
        <v>5.5555555555555554</v>
      </c>
      <c r="G3" s="97">
        <f t="shared" si="0"/>
        <v>5.4545454545454541</v>
      </c>
      <c r="H3" s="97">
        <f t="shared" si="0"/>
        <v>7.0314842578710648</v>
      </c>
      <c r="I3" s="97">
        <f t="shared" si="0"/>
        <v>8.2051282051282044</v>
      </c>
      <c r="J3" s="97">
        <f t="shared" si="0"/>
        <v>8.1818181818181817</v>
      </c>
      <c r="K3" s="97">
        <f t="shared" si="0"/>
        <v>10</v>
      </c>
      <c r="L3" s="98"/>
      <c r="M3" s="108"/>
    </row>
    <row r="4" spans="1:15" ht="24" customHeight="1" x14ac:dyDescent="0.2">
      <c r="A4" s="99" t="s">
        <v>49</v>
      </c>
      <c r="B4" s="132"/>
      <c r="C4" s="98"/>
      <c r="D4" s="100">
        <f t="shared" ref="D4:K4" si="1" xml:space="preserve"> D2 * 10 / D17</f>
        <v>1.0465116279069766</v>
      </c>
      <c r="E4" s="97">
        <f t="shared" si="1"/>
        <v>3.6734693877551021</v>
      </c>
      <c r="F4" s="97">
        <f t="shared" si="1"/>
        <v>5</v>
      </c>
      <c r="G4" s="97">
        <f t="shared" si="1"/>
        <v>4.7368421052631584</v>
      </c>
      <c r="H4" s="97">
        <f t="shared" si="1"/>
        <v>6.6599190283400809</v>
      </c>
      <c r="I4" s="97">
        <f t="shared" si="1"/>
        <v>8</v>
      </c>
      <c r="J4" s="97">
        <f t="shared" si="1"/>
        <v>7.9411764705882346</v>
      </c>
      <c r="K4" s="97">
        <f t="shared" si="1"/>
        <v>10</v>
      </c>
      <c r="L4" s="98"/>
      <c r="M4" s="109"/>
    </row>
    <row r="5" spans="1:15" ht="24" customHeight="1" x14ac:dyDescent="0.2">
      <c r="A5" s="101" t="s">
        <v>50</v>
      </c>
      <c r="B5" s="133"/>
      <c r="C5" s="102"/>
      <c r="D5" s="102"/>
      <c r="E5" s="103">
        <f t="shared" ref="E5:M5" si="2" xml:space="preserve"> E2 * 10 / E18</f>
        <v>5</v>
      </c>
      <c r="F5" s="103">
        <f t="shared" si="2"/>
        <v>5.9633027522935791</v>
      </c>
      <c r="G5" s="103">
        <f t="shared" si="2"/>
        <v>6.7924528301886786</v>
      </c>
      <c r="H5" s="103">
        <f t="shared" si="2"/>
        <v>7</v>
      </c>
      <c r="I5" s="103">
        <f t="shared" si="2"/>
        <v>6.8085106382978724</v>
      </c>
      <c r="J5" s="103">
        <f t="shared" si="2"/>
        <v>7.6595744680851068</v>
      </c>
      <c r="K5" s="103">
        <f t="shared" si="2"/>
        <v>8.7349397590361448</v>
      </c>
      <c r="L5" s="103">
        <f t="shared" si="2"/>
        <v>9.3617021276595747</v>
      </c>
      <c r="M5" s="110">
        <f t="shared" si="2"/>
        <v>10</v>
      </c>
    </row>
    <row r="6" spans="1:15" ht="24" customHeight="1" x14ac:dyDescent="0.2">
      <c r="A6" s="101" t="s">
        <v>51</v>
      </c>
      <c r="B6" s="133"/>
      <c r="C6" s="102"/>
      <c r="D6" s="104">
        <f t="shared" ref="D6:K6" si="3" xml:space="preserve"> D2 * 10 / D19</f>
        <v>2.5</v>
      </c>
      <c r="E6" s="103">
        <f t="shared" si="3"/>
        <v>4.1584158415841586</v>
      </c>
      <c r="F6" s="103">
        <f t="shared" si="3"/>
        <v>5</v>
      </c>
      <c r="G6" s="103">
        <f t="shared" si="3"/>
        <v>4.7368421052631584</v>
      </c>
      <c r="H6" s="103">
        <f t="shared" si="3"/>
        <v>6.6599190283400809</v>
      </c>
      <c r="I6" s="103">
        <f t="shared" si="3"/>
        <v>8</v>
      </c>
      <c r="J6" s="103">
        <f t="shared" si="3"/>
        <v>7.9411764705882346</v>
      </c>
      <c r="K6" s="103">
        <f t="shared" si="3"/>
        <v>10</v>
      </c>
      <c r="L6" s="102"/>
      <c r="M6" s="111"/>
    </row>
    <row r="7" spans="1:15" ht="24" customHeight="1" x14ac:dyDescent="0.2">
      <c r="A7" s="101" t="s">
        <v>52</v>
      </c>
      <c r="B7" s="133"/>
      <c r="C7" s="102"/>
      <c r="D7" s="102"/>
      <c r="E7" s="104">
        <f t="shared" ref="E7:K7" si="4" xml:space="preserve"> E2 * 10 / E20</f>
        <v>3.1372549019607843</v>
      </c>
      <c r="F7" s="104">
        <f t="shared" si="4"/>
        <v>4.0865384615384608</v>
      </c>
      <c r="G7" s="104">
        <f t="shared" si="4"/>
        <v>4.7058823529411766</v>
      </c>
      <c r="H7" s="104">
        <f t="shared" si="4"/>
        <v>6.0514018691588785</v>
      </c>
      <c r="I7" s="103">
        <f t="shared" si="4"/>
        <v>7.4226804123711334</v>
      </c>
      <c r="J7" s="103">
        <f t="shared" si="4"/>
        <v>7.8947368421052628</v>
      </c>
      <c r="K7" s="103">
        <f t="shared" si="4"/>
        <v>10</v>
      </c>
      <c r="L7" s="102"/>
      <c r="M7" s="111"/>
    </row>
    <row r="8" spans="1:15" ht="24" customHeight="1" x14ac:dyDescent="0.2">
      <c r="A8" s="101" t="s">
        <v>53</v>
      </c>
      <c r="B8" s="133"/>
      <c r="C8" s="102"/>
      <c r="D8" s="102"/>
      <c r="E8" s="102"/>
      <c r="F8" s="102"/>
      <c r="G8" s="103">
        <f t="shared" ref="G8:M8" si="5" xml:space="preserve"> G2 * 10 / G21</f>
        <v>6.545454545454545</v>
      </c>
      <c r="H8" s="103">
        <f t="shared" si="5"/>
        <v>7</v>
      </c>
      <c r="I8" s="104">
        <f t="shared" si="5"/>
        <v>6.4</v>
      </c>
      <c r="J8" s="104">
        <f t="shared" si="5"/>
        <v>7.4117647058823533</v>
      </c>
      <c r="K8" s="104">
        <f t="shared" si="5"/>
        <v>8.6363636363636367</v>
      </c>
      <c r="L8" s="104">
        <f t="shared" si="5"/>
        <v>9.3076923076923084</v>
      </c>
      <c r="M8" s="112">
        <f t="shared" si="5"/>
        <v>10</v>
      </c>
    </row>
    <row r="9" spans="1:15" ht="24" customHeight="1" thickBot="1" x14ac:dyDescent="0.25">
      <c r="A9" s="118" t="s">
        <v>54</v>
      </c>
      <c r="B9" s="136"/>
      <c r="C9" s="106">
        <f t="shared" ref="C9:M9" si="6" xml:space="preserve"> C2 * 10 / C22</f>
        <v>1.4814814814814814</v>
      </c>
      <c r="D9" s="119">
        <f t="shared" si="6"/>
        <v>3.0769230769230771</v>
      </c>
      <c r="E9" s="119">
        <f t="shared" si="6"/>
        <v>4.2857142857142856</v>
      </c>
      <c r="F9" s="119">
        <f t="shared" si="6"/>
        <v>4.983922829581994</v>
      </c>
      <c r="G9" s="119">
        <f t="shared" si="6"/>
        <v>5.3978159126365064</v>
      </c>
      <c r="H9" s="119">
        <f t="shared" si="6"/>
        <v>6.5175332527206766</v>
      </c>
      <c r="I9" s="119">
        <f t="shared" si="6"/>
        <v>7.083333333333333</v>
      </c>
      <c r="J9" s="119">
        <f t="shared" si="6"/>
        <v>7.6201372997711676</v>
      </c>
      <c r="K9" s="119">
        <f t="shared" si="6"/>
        <v>8.9989888776541971</v>
      </c>
      <c r="L9" s="119">
        <f t="shared" si="6"/>
        <v>9.4515539305301655</v>
      </c>
      <c r="M9" s="113">
        <f t="shared" si="6"/>
        <v>10</v>
      </c>
    </row>
    <row r="10" spans="1:15" ht="21" customHeight="1" thickTop="1" x14ac:dyDescent="0.2">
      <c r="A10" s="122" t="s">
        <v>57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3"/>
    </row>
    <row r="11" spans="1:15" ht="21" customHeight="1" x14ac:dyDescent="0.2">
      <c r="A11" s="121" t="s">
        <v>58</v>
      </c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5"/>
    </row>
    <row r="12" spans="1:15" ht="21" customHeight="1" x14ac:dyDescent="0.2">
      <c r="A12" s="121" t="s">
        <v>60</v>
      </c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7"/>
    </row>
    <row r="13" spans="1:15" ht="21" customHeight="1" thickBot="1" x14ac:dyDescent="0.25">
      <c r="A13" s="128" t="s">
        <v>59</v>
      </c>
      <c r="B13" s="129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30"/>
    </row>
    <row r="14" spans="1:15" ht="34.5" customHeight="1" thickTop="1" x14ac:dyDescent="0.2">
      <c r="A14" s="352" t="s">
        <v>46</v>
      </c>
      <c r="B14" s="358" t="s">
        <v>55</v>
      </c>
      <c r="C14" s="359"/>
      <c r="D14" s="359"/>
      <c r="E14" s="359"/>
      <c r="F14" s="359"/>
      <c r="G14" s="359"/>
      <c r="H14" s="359"/>
      <c r="I14" s="359"/>
      <c r="J14" s="359"/>
      <c r="K14" s="359"/>
      <c r="L14" s="359"/>
      <c r="M14" s="360"/>
    </row>
    <row r="15" spans="1:15" ht="24" customHeight="1" thickBot="1" x14ac:dyDescent="0.25">
      <c r="A15" s="357"/>
      <c r="B15" s="93">
        <v>1</v>
      </c>
      <c r="C15" s="94">
        <v>2</v>
      </c>
      <c r="D15" s="94">
        <v>3</v>
      </c>
      <c r="E15" s="94">
        <v>4</v>
      </c>
      <c r="F15" s="94">
        <v>5</v>
      </c>
      <c r="G15" s="94">
        <v>6</v>
      </c>
      <c r="H15" s="94">
        <v>7</v>
      </c>
      <c r="I15" s="94">
        <v>8</v>
      </c>
      <c r="J15" s="94">
        <v>9</v>
      </c>
      <c r="K15" s="94">
        <v>10</v>
      </c>
      <c r="L15" s="94">
        <v>11</v>
      </c>
      <c r="M15" s="95">
        <v>12</v>
      </c>
    </row>
    <row r="16" spans="1:15" ht="24" customHeight="1" x14ac:dyDescent="0.2">
      <c r="A16" s="96" t="s">
        <v>48</v>
      </c>
      <c r="B16" s="131"/>
      <c r="C16" s="135">
        <v>13.5</v>
      </c>
      <c r="D16" s="97">
        <v>9.3333333333333339</v>
      </c>
      <c r="E16" s="97">
        <v>7.8181818181818175</v>
      </c>
      <c r="F16" s="97">
        <v>9</v>
      </c>
      <c r="G16" s="97">
        <v>11</v>
      </c>
      <c r="H16" s="97">
        <v>9.9552238805970141</v>
      </c>
      <c r="I16" s="97">
        <v>9.75</v>
      </c>
      <c r="J16" s="97">
        <v>11</v>
      </c>
      <c r="K16" s="97">
        <v>10</v>
      </c>
      <c r="L16" s="98"/>
      <c r="M16" s="108"/>
    </row>
    <row r="17" spans="1:21" ht="24" customHeight="1" x14ac:dyDescent="0.2">
      <c r="A17" s="99" t="s">
        <v>49</v>
      </c>
      <c r="B17" s="132"/>
      <c r="C17" s="98"/>
      <c r="D17" s="100">
        <v>28.666666666666668</v>
      </c>
      <c r="E17" s="97">
        <v>10.888888888888889</v>
      </c>
      <c r="F17" s="97">
        <v>10</v>
      </c>
      <c r="G17" s="97">
        <v>12.666666666666666</v>
      </c>
      <c r="H17" s="97">
        <v>10.51063829787234</v>
      </c>
      <c r="I17" s="97">
        <v>10</v>
      </c>
      <c r="J17" s="97">
        <v>11.333333333333334</v>
      </c>
      <c r="K17" s="97">
        <v>10</v>
      </c>
      <c r="L17" s="98"/>
      <c r="M17" s="109"/>
    </row>
    <row r="18" spans="1:21" ht="24" customHeight="1" x14ac:dyDescent="0.2">
      <c r="A18" s="101" t="s">
        <v>50</v>
      </c>
      <c r="B18" s="133"/>
      <c r="C18" s="102"/>
      <c r="D18" s="102"/>
      <c r="E18" s="103">
        <v>8</v>
      </c>
      <c r="F18" s="103">
        <v>8.3846153846153832</v>
      </c>
      <c r="G18" s="103">
        <v>8.8333333333333339</v>
      </c>
      <c r="H18" s="103">
        <v>10</v>
      </c>
      <c r="I18" s="103">
        <v>11.75</v>
      </c>
      <c r="J18" s="103">
        <v>11.75</v>
      </c>
      <c r="K18" s="103">
        <v>11.448275862068966</v>
      </c>
      <c r="L18" s="103">
        <v>11.75</v>
      </c>
      <c r="M18" s="110">
        <v>12</v>
      </c>
      <c r="U18" s="69"/>
    </row>
    <row r="19" spans="1:21" ht="24" customHeight="1" x14ac:dyDescent="0.2">
      <c r="A19" s="101" t="s">
        <v>51</v>
      </c>
      <c r="B19" s="133"/>
      <c r="C19" s="102"/>
      <c r="D19" s="104">
        <v>12</v>
      </c>
      <c r="E19" s="103">
        <v>9.6190476190476186</v>
      </c>
      <c r="F19" s="103">
        <v>10</v>
      </c>
      <c r="G19" s="103">
        <v>12.666666666666666</v>
      </c>
      <c r="H19" s="103">
        <v>10.51063829787234</v>
      </c>
      <c r="I19" s="103">
        <v>10</v>
      </c>
      <c r="J19" s="103">
        <v>11.333333333333334</v>
      </c>
      <c r="K19" s="103">
        <v>10</v>
      </c>
      <c r="L19" s="102"/>
      <c r="M19" s="111"/>
      <c r="P19" s="117"/>
    </row>
    <row r="20" spans="1:21" ht="24" customHeight="1" x14ac:dyDescent="0.2">
      <c r="A20" s="101" t="s">
        <v>52</v>
      </c>
      <c r="B20" s="133"/>
      <c r="C20" s="102"/>
      <c r="D20" s="102"/>
      <c r="E20" s="104">
        <v>12.75</v>
      </c>
      <c r="F20" s="104">
        <v>12.23529411764706</v>
      </c>
      <c r="G20" s="104">
        <v>12.75</v>
      </c>
      <c r="H20" s="104">
        <v>11.567567567567568</v>
      </c>
      <c r="I20" s="103">
        <v>10.777777777777779</v>
      </c>
      <c r="J20" s="103">
        <v>11.4</v>
      </c>
      <c r="K20" s="103">
        <v>10</v>
      </c>
      <c r="L20" s="102"/>
      <c r="M20" s="111"/>
    </row>
    <row r="21" spans="1:21" ht="24" customHeight="1" x14ac:dyDescent="0.2">
      <c r="A21" s="101" t="s">
        <v>53</v>
      </c>
      <c r="B21" s="133"/>
      <c r="C21" s="102"/>
      <c r="D21" s="102"/>
      <c r="E21" s="102"/>
      <c r="F21" s="102"/>
      <c r="G21" s="103">
        <v>9.1666666666666679</v>
      </c>
      <c r="H21" s="103">
        <v>10</v>
      </c>
      <c r="I21" s="104">
        <v>12.5</v>
      </c>
      <c r="J21" s="104">
        <v>12.142857142857142</v>
      </c>
      <c r="K21" s="104">
        <v>11.578947368421051</v>
      </c>
      <c r="L21" s="104">
        <v>11.818181818181817</v>
      </c>
      <c r="M21" s="112">
        <v>12</v>
      </c>
    </row>
    <row r="22" spans="1:21" ht="24" customHeight="1" thickBot="1" x14ac:dyDescent="0.25">
      <c r="A22" s="105" t="s">
        <v>54</v>
      </c>
      <c r="B22" s="134"/>
      <c r="C22" s="106">
        <v>13.5</v>
      </c>
      <c r="D22" s="106">
        <v>9.75</v>
      </c>
      <c r="E22" s="106">
        <v>9.3333333333333339</v>
      </c>
      <c r="F22" s="106">
        <v>10.032258064516128</v>
      </c>
      <c r="G22" s="106">
        <v>11.115606936416183</v>
      </c>
      <c r="H22" s="106">
        <v>10.740259740259742</v>
      </c>
      <c r="I22" s="106">
        <v>11.294117647058824</v>
      </c>
      <c r="J22" s="106">
        <v>11.810810810810811</v>
      </c>
      <c r="K22" s="106">
        <v>11.112359550561797</v>
      </c>
      <c r="L22" s="106">
        <v>11.638297872340425</v>
      </c>
      <c r="M22" s="113">
        <v>12</v>
      </c>
    </row>
    <row r="23" spans="1:21" ht="21" customHeight="1" thickTop="1" x14ac:dyDescent="0.2">
      <c r="A23" s="361" t="s">
        <v>66</v>
      </c>
      <c r="B23" s="355"/>
      <c r="C23" s="355"/>
      <c r="D23" s="355"/>
      <c r="E23" s="355"/>
      <c r="F23" s="355"/>
      <c r="G23" s="355"/>
      <c r="H23" s="355"/>
      <c r="I23" s="355"/>
      <c r="J23" s="355"/>
      <c r="K23" s="355"/>
      <c r="L23" s="355"/>
      <c r="M23" s="356"/>
    </row>
    <row r="24" spans="1:21" ht="21" customHeight="1" x14ac:dyDescent="0.2">
      <c r="A24" s="362"/>
      <c r="B24" s="363"/>
      <c r="C24" s="363"/>
      <c r="D24" s="363"/>
      <c r="E24" s="363"/>
      <c r="F24" s="363"/>
      <c r="G24" s="363"/>
      <c r="H24" s="363"/>
      <c r="I24" s="363"/>
      <c r="J24" s="363"/>
      <c r="K24" s="363"/>
      <c r="L24" s="363"/>
      <c r="M24" s="364"/>
    </row>
    <row r="25" spans="1:21" ht="21" customHeight="1" x14ac:dyDescent="0.2">
      <c r="A25" s="362"/>
      <c r="B25" s="363"/>
      <c r="C25" s="363"/>
      <c r="D25" s="363"/>
      <c r="E25" s="363"/>
      <c r="F25" s="363"/>
      <c r="G25" s="363"/>
      <c r="H25" s="363"/>
      <c r="I25" s="363"/>
      <c r="J25" s="363"/>
      <c r="K25" s="363"/>
      <c r="L25" s="363"/>
      <c r="M25" s="364"/>
    </row>
    <row r="26" spans="1:21" ht="21" customHeight="1" thickBot="1" x14ac:dyDescent="0.25">
      <c r="A26" s="365"/>
      <c r="B26" s="366"/>
      <c r="C26" s="366"/>
      <c r="D26" s="366"/>
      <c r="E26" s="366"/>
      <c r="F26" s="366"/>
      <c r="G26" s="366"/>
      <c r="H26" s="366"/>
      <c r="I26" s="366"/>
      <c r="J26" s="366"/>
      <c r="K26" s="366"/>
      <c r="L26" s="366"/>
      <c r="M26" s="367"/>
    </row>
    <row r="27" spans="1:21" ht="34.5" customHeight="1" thickTop="1" x14ac:dyDescent="0.2">
      <c r="A27" s="352" t="s">
        <v>46</v>
      </c>
      <c r="B27" s="165" t="s">
        <v>62</v>
      </c>
      <c r="C27" s="152"/>
      <c r="D27" s="152"/>
      <c r="E27" s="152"/>
      <c r="F27" s="152"/>
      <c r="G27" s="152"/>
      <c r="H27" s="152"/>
      <c r="I27" s="152"/>
      <c r="J27" s="152"/>
      <c r="K27" s="152"/>
      <c r="L27" s="152"/>
      <c r="M27" s="166"/>
    </row>
    <row r="28" spans="1:21" ht="24" customHeight="1" thickBot="1" x14ac:dyDescent="0.25">
      <c r="A28" s="357"/>
      <c r="B28" s="148">
        <v>1</v>
      </c>
      <c r="C28" s="149">
        <v>2</v>
      </c>
      <c r="D28" s="150">
        <v>3</v>
      </c>
      <c r="E28" s="150">
        <v>4</v>
      </c>
      <c r="F28" s="150">
        <v>5</v>
      </c>
      <c r="G28" s="150">
        <v>6</v>
      </c>
      <c r="H28" s="150">
        <v>7</v>
      </c>
      <c r="I28" s="150">
        <v>8</v>
      </c>
      <c r="J28" s="150">
        <v>9</v>
      </c>
      <c r="K28" s="150">
        <v>10</v>
      </c>
      <c r="L28" s="150">
        <v>11</v>
      </c>
      <c r="M28" s="151">
        <v>12</v>
      </c>
    </row>
    <row r="29" spans="1:21" ht="24" customHeight="1" x14ac:dyDescent="0.2">
      <c r="A29" s="96" t="s">
        <v>48</v>
      </c>
      <c r="B29" s="167"/>
      <c r="C29" s="168">
        <f ca="1" xml:space="preserve"> IF(ISNUMBER(C3), IF(COUNT(B$29:B$34) = 0, C3, IF((C3 - OFFSET(B$2,B$37,0)) &lt;= 0, "XX", C3 - OFFSET(B$2,B$37,0))), " ")</f>
        <v>1.4814814814814814</v>
      </c>
      <c r="D29" s="169">
        <f t="shared" ref="D29:M34" ca="1" si="7" xml:space="preserve"> IF(ISNUMBER(D3), IF(COUNT(C$29:C$34) = 0, D3, IF((D3 - OFFSET(C$2,C$37,0)) &lt;= 0, "XX", D3 - OFFSET(C$2,C$37,0))), " ")</f>
        <v>1.7328042328042326</v>
      </c>
      <c r="E29" s="169">
        <f t="shared" ca="1" si="7"/>
        <v>2.6162790697674421</v>
      </c>
      <c r="F29" s="169">
        <f t="shared" ca="1" si="7"/>
        <v>2.4183006535947711</v>
      </c>
      <c r="G29" s="169">
        <f t="shared" ca="1" si="7"/>
        <v>1.3680069930069934</v>
      </c>
      <c r="H29" s="169">
        <f t="shared" ca="1" si="7"/>
        <v>2.3256019049298882</v>
      </c>
      <c r="I29" s="169">
        <f t="shared" ca="1" si="7"/>
        <v>2.1537263359693259</v>
      </c>
      <c r="J29" s="169">
        <f t="shared" ca="1" si="7"/>
        <v>1.7818181818181813</v>
      </c>
      <c r="K29" s="169">
        <f t="shared" ca="1" si="7"/>
        <v>2.5882352941176467</v>
      </c>
      <c r="L29" s="169" t="str">
        <f t="shared" ca="1" si="7"/>
        <v xml:space="preserve"> </v>
      </c>
      <c r="M29" s="170" t="str">
        <f t="shared" ca="1" si="7"/>
        <v xml:space="preserve"> </v>
      </c>
    </row>
    <row r="30" spans="1:21" ht="24" customHeight="1" x14ac:dyDescent="0.2">
      <c r="A30" s="99" t="s">
        <v>49</v>
      </c>
      <c r="B30" s="171"/>
      <c r="C30" s="172" t="str">
        <f t="shared" ref="C30:M34" ca="1" si="8" xml:space="preserve"> IF(ISNUMBER(C4), IF(COUNT(B$29:B$34) = 0, C4, IF((C4 - OFFSET(B$2,B$37,0)) &lt;= 0, "XX", C4 - OFFSET(B$2,B$37,0))), " ")</f>
        <v xml:space="preserve"> </v>
      </c>
      <c r="D30" s="173" t="str">
        <f t="shared" ca="1" si="8"/>
        <v>XX</v>
      </c>
      <c r="E30" s="173">
        <f t="shared" ca="1" si="8"/>
        <v>1.1734693877551021</v>
      </c>
      <c r="F30" s="173">
        <f t="shared" ca="1" si="8"/>
        <v>1.8627450980392157</v>
      </c>
      <c r="G30" s="173">
        <f t="shared" ca="1" si="8"/>
        <v>0.65030364372469762</v>
      </c>
      <c r="H30" s="173">
        <f t="shared" ca="1" si="8"/>
        <v>1.9540366753989042</v>
      </c>
      <c r="I30" s="173">
        <f t="shared" ca="1" si="8"/>
        <v>1.9485981308411215</v>
      </c>
      <c r="J30" s="173">
        <f t="shared" ca="1" si="8"/>
        <v>1.5411764705882343</v>
      </c>
      <c r="K30" s="173">
        <f t="shared" ca="1" si="8"/>
        <v>2.5882352941176467</v>
      </c>
      <c r="L30" s="173" t="str">
        <f t="shared" ca="1" si="8"/>
        <v xml:space="preserve"> </v>
      </c>
      <c r="M30" s="174" t="str">
        <f t="shared" ca="1" si="8"/>
        <v xml:space="preserve"> </v>
      </c>
    </row>
    <row r="31" spans="1:21" ht="24" customHeight="1" x14ac:dyDescent="0.2">
      <c r="A31" s="101" t="s">
        <v>50</v>
      </c>
      <c r="B31" s="171"/>
      <c r="C31" s="172" t="str">
        <f t="shared" ca="1" si="8"/>
        <v xml:space="preserve"> </v>
      </c>
      <c r="D31" s="173" t="str">
        <f t="shared" ca="1" si="7"/>
        <v xml:space="preserve"> </v>
      </c>
      <c r="E31" s="173">
        <f t="shared" ca="1" si="7"/>
        <v>2.5</v>
      </c>
      <c r="F31" s="173">
        <f t="shared" ca="1" si="7"/>
        <v>2.8260478503327948</v>
      </c>
      <c r="G31" s="173">
        <f t="shared" ca="1" si="7"/>
        <v>2.7059143686502178</v>
      </c>
      <c r="H31" s="173">
        <f t="shared" ca="1" si="7"/>
        <v>2.2941176470588234</v>
      </c>
      <c r="I31" s="173">
        <f t="shared" ca="1" si="7"/>
        <v>0.75710876913899394</v>
      </c>
      <c r="J31" s="173">
        <f t="shared" ca="1" si="7"/>
        <v>1.2595744680851064</v>
      </c>
      <c r="K31" s="173">
        <f t="shared" ca="1" si="7"/>
        <v>1.3231750531537916</v>
      </c>
      <c r="L31" s="173">
        <f t="shared" ca="1" si="7"/>
        <v>0.72533849129593797</v>
      </c>
      <c r="M31" s="174">
        <f t="shared" ca="1" si="7"/>
        <v>0.69230769230769162</v>
      </c>
    </row>
    <row r="32" spans="1:21" ht="24" customHeight="1" x14ac:dyDescent="0.2">
      <c r="A32" s="101" t="s">
        <v>51</v>
      </c>
      <c r="B32" s="171"/>
      <c r="C32" s="172" t="str">
        <f t="shared" ca="1" si="8"/>
        <v xml:space="preserve"> </v>
      </c>
      <c r="D32" s="173">
        <f t="shared" ca="1" si="7"/>
        <v>1.0185185185185186</v>
      </c>
      <c r="E32" s="173">
        <f t="shared" ca="1" si="7"/>
        <v>1.6584158415841586</v>
      </c>
      <c r="F32" s="173">
        <f t="shared" ca="1" si="7"/>
        <v>1.8627450980392157</v>
      </c>
      <c r="G32" s="173">
        <f t="shared" ca="1" si="7"/>
        <v>0.65030364372469762</v>
      </c>
      <c r="H32" s="173">
        <f t="shared" ca="1" si="7"/>
        <v>1.9540366753989042</v>
      </c>
      <c r="I32" s="173">
        <f t="shared" ca="1" si="7"/>
        <v>1.9485981308411215</v>
      </c>
      <c r="J32" s="173">
        <f t="shared" ca="1" si="7"/>
        <v>1.5411764705882343</v>
      </c>
      <c r="K32" s="173">
        <f t="shared" ca="1" si="7"/>
        <v>2.5882352941176467</v>
      </c>
      <c r="L32" s="173" t="str">
        <f t="shared" ca="1" si="7"/>
        <v xml:space="preserve"> </v>
      </c>
      <c r="M32" s="174" t="str">
        <f t="shared" ca="1" si="7"/>
        <v xml:space="preserve"> </v>
      </c>
    </row>
    <row r="33" spans="1:13" ht="24" customHeight="1" x14ac:dyDescent="0.2">
      <c r="A33" s="101" t="s">
        <v>52</v>
      </c>
      <c r="B33" s="171"/>
      <c r="C33" s="172" t="str">
        <f t="shared" ca="1" si="8"/>
        <v xml:space="preserve"> </v>
      </c>
      <c r="D33" s="173" t="str">
        <f t="shared" ca="1" si="7"/>
        <v xml:space="preserve"> </v>
      </c>
      <c r="E33" s="173">
        <f t="shared" ca="1" si="7"/>
        <v>0.63725490196078427</v>
      </c>
      <c r="F33" s="173">
        <f t="shared" ca="1" si="7"/>
        <v>0.94928355957767652</v>
      </c>
      <c r="G33" s="173">
        <f t="shared" ca="1" si="7"/>
        <v>0.61934389140271584</v>
      </c>
      <c r="H33" s="173">
        <f t="shared" ca="1" si="7"/>
        <v>1.3455195162177018</v>
      </c>
      <c r="I33" s="173">
        <f t="shared" ca="1" si="7"/>
        <v>1.371278543212255</v>
      </c>
      <c r="J33" s="173">
        <f t="shared" ca="1" si="7"/>
        <v>1.4947368421052625</v>
      </c>
      <c r="K33" s="173">
        <f t="shared" ca="1" si="7"/>
        <v>2.5882352941176467</v>
      </c>
      <c r="L33" s="173" t="str">
        <f t="shared" ca="1" si="7"/>
        <v xml:space="preserve"> </v>
      </c>
      <c r="M33" s="174" t="str">
        <f t="shared" ca="1" si="7"/>
        <v xml:space="preserve"> </v>
      </c>
    </row>
    <row r="34" spans="1:13" ht="24" customHeight="1" thickBot="1" x14ac:dyDescent="0.25">
      <c r="A34" s="159" t="s">
        <v>53</v>
      </c>
      <c r="B34" s="175"/>
      <c r="C34" s="176" t="str">
        <f t="shared" ca="1" si="8"/>
        <v xml:space="preserve"> </v>
      </c>
      <c r="D34" s="177" t="str">
        <f t="shared" ca="1" si="7"/>
        <v xml:space="preserve"> </v>
      </c>
      <c r="E34" s="177" t="str">
        <f t="shared" ca="1" si="7"/>
        <v xml:space="preserve"> </v>
      </c>
      <c r="F34" s="177" t="str">
        <f t="shared" ca="1" si="7"/>
        <v xml:space="preserve"> </v>
      </c>
      <c r="G34" s="177">
        <f t="shared" ca="1" si="7"/>
        <v>2.4589160839160842</v>
      </c>
      <c r="H34" s="177">
        <f t="shared" ca="1" si="7"/>
        <v>2.2941176470588234</v>
      </c>
      <c r="I34" s="177">
        <f t="shared" ca="1" si="7"/>
        <v>0.3485981308411219</v>
      </c>
      <c r="J34" s="177">
        <f t="shared" ca="1" si="7"/>
        <v>1.0117647058823529</v>
      </c>
      <c r="K34" s="177">
        <f t="shared" ca="1" si="7"/>
        <v>1.2245989304812834</v>
      </c>
      <c r="L34" s="177">
        <f t="shared" ca="1" si="7"/>
        <v>0.67132867132867169</v>
      </c>
      <c r="M34" s="178">
        <f t="shared" ca="1" si="7"/>
        <v>0.69230769230769162</v>
      </c>
    </row>
    <row r="35" spans="1:13" ht="34.5" customHeight="1" thickTop="1" thickBot="1" x14ac:dyDescent="0.25">
      <c r="A35" s="161" t="s">
        <v>63</v>
      </c>
      <c r="B35" s="165" t="s">
        <v>62</v>
      </c>
      <c r="C35" s="157"/>
      <c r="D35" s="157"/>
      <c r="E35" s="157"/>
      <c r="F35" s="157"/>
      <c r="G35" s="157"/>
      <c r="H35" s="157"/>
      <c r="I35" s="157"/>
      <c r="J35" s="157"/>
      <c r="K35" s="157"/>
      <c r="L35" s="157"/>
      <c r="M35" s="158"/>
    </row>
    <row r="36" spans="1:13" ht="24" customHeight="1" x14ac:dyDescent="0.2">
      <c r="A36" s="160" t="s">
        <v>64</v>
      </c>
      <c r="B36" s="153">
        <f>MIN(B29:B34)</f>
        <v>0</v>
      </c>
      <c r="C36" s="154">
        <f ca="1">MIN(C29:C34)</f>
        <v>1.4814814814814814</v>
      </c>
      <c r="D36" s="155">
        <f ca="1">MIN(D29:D34)</f>
        <v>1.0185185185185186</v>
      </c>
      <c r="E36" s="155">
        <f ca="1">MIN(E29:E34)</f>
        <v>0.63725490196078427</v>
      </c>
      <c r="F36" s="155">
        <f ca="1">MIN(F29:F34)</f>
        <v>0.94928355957767652</v>
      </c>
      <c r="G36" s="155">
        <f t="shared" ref="G36:M36" ca="1" si="9">MIN(G29:G34)</f>
        <v>0.61934389140271584</v>
      </c>
      <c r="H36" s="155">
        <f t="shared" ca="1" si="9"/>
        <v>1.3455195162177018</v>
      </c>
      <c r="I36" s="155">
        <f t="shared" ca="1" si="9"/>
        <v>0.3485981308411219</v>
      </c>
      <c r="J36" s="155">
        <f t="shared" ca="1" si="9"/>
        <v>1.0117647058823529</v>
      </c>
      <c r="K36" s="155">
        <f t="shared" ca="1" si="9"/>
        <v>1.2245989304812834</v>
      </c>
      <c r="L36" s="155">
        <f t="shared" ca="1" si="9"/>
        <v>0.67132867132867169</v>
      </c>
      <c r="M36" s="156">
        <f t="shared" ca="1" si="9"/>
        <v>0.69230769230769162</v>
      </c>
    </row>
    <row r="37" spans="1:13" ht="24" customHeight="1" x14ac:dyDescent="0.2">
      <c r="A37" s="137" t="s">
        <v>65</v>
      </c>
      <c r="B37" s="140" t="e">
        <f xml:space="preserve"> MATCH(B36,B29:B34,0)</f>
        <v>#N/A</v>
      </c>
      <c r="C37" s="141">
        <f ca="1">MATCH(C36,C29:C34,0)</f>
        <v>1</v>
      </c>
      <c r="D37" s="142">
        <f ca="1">MATCH(D36,D29:D34,0)</f>
        <v>4</v>
      </c>
      <c r="E37" s="142">
        <f ca="1">MATCH(E36,E29:E34,0)</f>
        <v>5</v>
      </c>
      <c r="F37" s="142">
        <f ca="1">MATCH(F36,F29:F34,0)</f>
        <v>5</v>
      </c>
      <c r="G37" s="142">
        <f t="shared" ref="G37:M37" ca="1" si="10">MATCH(G36,G29:G34,0)</f>
        <v>5</v>
      </c>
      <c r="H37" s="142">
        <f t="shared" ca="1" si="10"/>
        <v>5</v>
      </c>
      <c r="I37" s="142">
        <f t="shared" ca="1" si="10"/>
        <v>6</v>
      </c>
      <c r="J37" s="142">
        <f t="shared" ca="1" si="10"/>
        <v>6</v>
      </c>
      <c r="K37" s="142">
        <f t="shared" ca="1" si="10"/>
        <v>6</v>
      </c>
      <c r="L37" s="142">
        <f t="shared" ca="1" si="10"/>
        <v>6</v>
      </c>
      <c r="M37" s="143">
        <f t="shared" ca="1" si="10"/>
        <v>3</v>
      </c>
    </row>
    <row r="38" spans="1:13" ht="24" customHeight="1" x14ac:dyDescent="0.2">
      <c r="A38" s="138" t="s">
        <v>67</v>
      </c>
      <c r="B38" s="144" t="e">
        <f ca="1">IF(OFFSET(B15,B37,0) = 0, #N/A, OFFSET(B15,B37,0))</f>
        <v>#N/A</v>
      </c>
      <c r="C38" s="145">
        <f ca="1">IF(OFFSET(C15,C37,0) = 0, N/A, OFFSET(C15,C37,0))</f>
        <v>13.5</v>
      </c>
      <c r="D38" s="146">
        <f ca="1">IF(OFFSET(D15,D37,0) = 0, N/A, OFFSET(D15,D37,0))</f>
        <v>12</v>
      </c>
      <c r="E38" s="146">
        <f ca="1">IF(OFFSET(E15,E37,0) = 0, N/A, OFFSET(E15,E37,0))</f>
        <v>12.75</v>
      </c>
      <c r="F38" s="146">
        <f ca="1">IF(OFFSET(F15,F37,0) = 0, N/A, OFFSET(F15,F37,0))</f>
        <v>12.23529411764706</v>
      </c>
      <c r="G38" s="146">
        <f ca="1">IF(OFFSET(G15,G37,0) = 0, N/A, OFFSET(G15,G37,0))</f>
        <v>12.75</v>
      </c>
      <c r="H38" s="146">
        <f ca="1">IF(OFFSET(H15,H37,0) = 0, N/A, OFFSET(H15,H37,0))</f>
        <v>11.567567567567568</v>
      </c>
      <c r="I38" s="146">
        <f ca="1">IF(OFFSET(I15,I37,0) = 0, N/A, OFFSET(I15,I37,0))</f>
        <v>12.5</v>
      </c>
      <c r="J38" s="146">
        <f ca="1">IF(OFFSET(J15,J37,0) = 0, N/A, OFFSET(J15,J37,0))</f>
        <v>12.142857142857142</v>
      </c>
      <c r="K38" s="146">
        <f ca="1">IF(OFFSET(K15,K37,0) = 0, N/A, OFFSET(K15,K37,0))</f>
        <v>11.578947368421051</v>
      </c>
      <c r="L38" s="146">
        <f ca="1">IF(OFFSET(L15,L37,0) = 0, N/A, OFFSET(L15,L37,0))</f>
        <v>11.818181818181817</v>
      </c>
      <c r="M38" s="147">
        <f ca="1">IF(OFFSET(M15,M37,0) = 0, N/A, OFFSET(M15,M37,0))</f>
        <v>12</v>
      </c>
    </row>
    <row r="39" spans="1:13" ht="24" customHeight="1" thickBot="1" x14ac:dyDescent="0.25">
      <c r="A39" s="139" t="s">
        <v>61</v>
      </c>
      <c r="B39" s="162" t="e">
        <f t="shared" ref="B39:M39" ca="1" si="11">IF(OFFSET(B2,B37,0) = 0, #N/A, OFFSET(B2,B37,0))</f>
        <v>#N/A</v>
      </c>
      <c r="C39" s="163">
        <f t="shared" ca="1" si="11"/>
        <v>1.4814814814814814</v>
      </c>
      <c r="D39" s="163">
        <f t="shared" ca="1" si="11"/>
        <v>2.5</v>
      </c>
      <c r="E39" s="163">
        <f t="shared" ca="1" si="11"/>
        <v>3.1372549019607843</v>
      </c>
      <c r="F39" s="163">
        <f t="shared" ca="1" si="11"/>
        <v>4.0865384615384608</v>
      </c>
      <c r="G39" s="163">
        <f t="shared" ca="1" si="11"/>
        <v>4.7058823529411766</v>
      </c>
      <c r="H39" s="163">
        <f t="shared" ca="1" si="11"/>
        <v>6.0514018691588785</v>
      </c>
      <c r="I39" s="163">
        <f t="shared" ca="1" si="11"/>
        <v>6.4</v>
      </c>
      <c r="J39" s="163">
        <f t="shared" ca="1" si="11"/>
        <v>7.4117647058823533</v>
      </c>
      <c r="K39" s="163">
        <f t="shared" ca="1" si="11"/>
        <v>8.6363636363636367</v>
      </c>
      <c r="L39" s="163">
        <f t="shared" ca="1" si="11"/>
        <v>9.3076923076923084</v>
      </c>
      <c r="M39" s="164">
        <f t="shared" ca="1" si="11"/>
        <v>10</v>
      </c>
    </row>
    <row r="40" spans="1:13" ht="24" customHeight="1" thickTop="1" x14ac:dyDescent="0.2"/>
  </sheetData>
  <sheetProtection sheet="1" objects="1" scenarios="1" selectLockedCells="1"/>
  <mergeCells count="6">
    <mergeCell ref="A27:A28"/>
    <mergeCell ref="A23:M26"/>
    <mergeCell ref="A14:A15"/>
    <mergeCell ref="A1:A2"/>
    <mergeCell ref="B1:M1"/>
    <mergeCell ref="B14:M14"/>
  </mergeCells>
  <pageMargins left="0.75" right="0.75" top="1" bottom="1" header="0.5" footer="0.5"/>
  <pageSetup orientation="portrait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Instructions</vt:lpstr>
      <vt:lpstr>ES-LP calc</vt:lpstr>
      <vt:lpstr>Parallel Data</vt:lpstr>
      <vt:lpstr>Parallel ES(L) Analysis</vt:lpstr>
      <vt:lpstr>Parallel Forecasts</vt:lpstr>
      <vt:lpstr>Example Data</vt:lpstr>
      <vt:lpstr>Example ES(L) Analysis</vt:lpstr>
    </vt:vector>
  </TitlesOfParts>
  <Company>OC-ALC/LAS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wlipke</dc:creator>
  <cp:lastModifiedBy>Walt Lipke</cp:lastModifiedBy>
  <dcterms:created xsi:type="dcterms:W3CDTF">2002-09-20T17:34:56Z</dcterms:created>
  <dcterms:modified xsi:type="dcterms:W3CDTF">2022-02-04T15:57:22Z</dcterms:modified>
</cp:coreProperties>
</file>